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4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<sst xmlns="http://schemas.openxmlformats.org/spreadsheetml/2006/main" count="574" uniqueCount="71">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</sst>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C.PINAR TİGEM</v>
      </c>
      <c r="C5" s="190" t="str">
        <f>F!G14</f>
        <v>11 NİSAN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5</v>
      </c>
    </row>
    <row r="6" spans="1:10" ht="30" customHeight="1">
      <c r="A6" s="23">
        <v>2</v>
      </c>
      <c r="B6" s="81" t="str">
        <f>F!F15</f>
        <v>KARAKÖPRÜ BLD.</v>
      </c>
      <c r="C6" s="190" t="str">
        <f>F!G15</f>
        <v>BÜYÜKŞEHİR BLD.</v>
      </c>
      <c r="D6" s="190"/>
      <c r="E6" s="190"/>
      <c r="F6" s="190"/>
      <c r="G6" s="190"/>
      <c r="H6" s="190"/>
      <c r="I6" s="24">
        <f>F!H15</f>
        <v>4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0" t="str">
        <f>F!G16</f>
        <v>C.PINAR BLD.</v>
      </c>
      <c r="D7" s="190"/>
      <c r="E7" s="190"/>
      <c r="F7" s="190"/>
      <c r="G7" s="190"/>
      <c r="H7" s="190"/>
      <c r="I7" s="24">
        <f>F!H16</f>
        <v>1</v>
      </c>
      <c r="J7" s="24">
        <f>F!I16</f>
        <v>3</v>
      </c>
    </row>
    <row r="8" spans="1:10" ht="30" customHeight="1">
      <c r="A8" s="23">
        <v>4</v>
      </c>
      <c r="B8" s="81" t="str">
        <f>F!F17</f>
        <v>63 EMİN GÜCÜ</v>
      </c>
      <c r="C8" s="190" t="str">
        <f>F!G17</f>
        <v>ANADOLU GENÇLİK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5</v>
      </c>
      <c r="D12" s="25">
        <f>'S.'!O9</f>
        <v>5</v>
      </c>
      <c r="E12" s="25">
        <f>'S.'!P9</f>
        <v>0</v>
      </c>
      <c r="F12" s="25">
        <f>'S.'!Q9</f>
        <v>0</v>
      </c>
      <c r="G12" s="25">
        <f>'S.'!K21</f>
        <v>19</v>
      </c>
      <c r="H12" s="25">
        <f>'S.'!L21</f>
        <v>0</v>
      </c>
      <c r="I12" s="26">
        <f aca="true" t="shared" si="1" ref="I12:I19">(D12*3)+(E12*1)+(F12*0)</f>
        <v>15</v>
      </c>
      <c r="J12" s="26">
        <f aca="true" t="shared" si="2" ref="J12:J19">G12-H12</f>
        <v>19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5</v>
      </c>
      <c r="D13" s="25">
        <f>'S.'!O7</f>
        <v>5</v>
      </c>
      <c r="E13" s="25">
        <f>'S.'!P7</f>
        <v>0</v>
      </c>
      <c r="F13" s="25">
        <f>'S.'!Q7</f>
        <v>0</v>
      </c>
      <c r="G13" s="25">
        <f>'S.'!K19</f>
        <v>17</v>
      </c>
      <c r="H13" s="25">
        <f>'S.'!L19</f>
        <v>4</v>
      </c>
      <c r="I13" s="26">
        <f t="shared" si="1"/>
        <v>15</v>
      </c>
      <c r="J13" s="26">
        <f t="shared" si="2"/>
        <v>13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5</v>
      </c>
      <c r="D14" s="25">
        <f>'S.'!O5</f>
        <v>3</v>
      </c>
      <c r="E14" s="25">
        <f>'S.'!P5</f>
        <v>0</v>
      </c>
      <c r="F14" s="25">
        <f>'S.'!Q5</f>
        <v>2</v>
      </c>
      <c r="G14" s="25">
        <f>'S.'!K17</f>
        <v>16</v>
      </c>
      <c r="H14" s="25">
        <f>'S.'!L17</f>
        <v>10</v>
      </c>
      <c r="I14" s="26">
        <f t="shared" si="1"/>
        <v>9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5</v>
      </c>
      <c r="D15" s="25">
        <f>'S.'!O10</f>
        <v>3</v>
      </c>
      <c r="E15" s="25">
        <f>'S.'!P10</f>
        <v>0</v>
      </c>
      <c r="F15" s="25">
        <f>'S.'!Q10</f>
        <v>2</v>
      </c>
      <c r="G15" s="25">
        <f>'S.'!K22</f>
        <v>13</v>
      </c>
      <c r="H15" s="25">
        <f>'S.'!L22</f>
        <v>11</v>
      </c>
      <c r="I15" s="26">
        <f t="shared" si="1"/>
        <v>9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5</v>
      </c>
      <c r="D16" s="25">
        <f>'S.'!O6</f>
        <v>2</v>
      </c>
      <c r="E16" s="25">
        <f>'S.'!P6</f>
        <v>0</v>
      </c>
      <c r="F16" s="25">
        <f>'S.'!Q6</f>
        <v>3</v>
      </c>
      <c r="G16" s="25">
        <f>'S.'!K18</f>
        <v>7</v>
      </c>
      <c r="H16" s="25">
        <f>'S.'!L18</f>
        <v>10</v>
      </c>
      <c r="I16" s="26">
        <f t="shared" si="1"/>
        <v>6</v>
      </c>
      <c r="J16" s="26">
        <f t="shared" si="2"/>
        <v>-3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5</v>
      </c>
      <c r="D17" s="25">
        <f>'S.'!O8</f>
        <v>1</v>
      </c>
      <c r="E17" s="25">
        <f>'S.'!P8</f>
        <v>0</v>
      </c>
      <c r="F17" s="25">
        <f>'S.'!Q8</f>
        <v>4</v>
      </c>
      <c r="G17" s="25">
        <f>'S.'!K20</f>
        <v>10</v>
      </c>
      <c r="H17" s="25">
        <f>'S.'!L20</f>
        <v>23</v>
      </c>
      <c r="I17" s="26">
        <f t="shared" si="1"/>
        <v>3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5</v>
      </c>
      <c r="D18" s="25">
        <f>'S.'!O4</f>
        <v>0</v>
      </c>
      <c r="E18" s="25">
        <f>'S.'!P4</f>
        <v>1</v>
      </c>
      <c r="F18" s="25">
        <f>'S.'!Q4</f>
        <v>4</v>
      </c>
      <c r="G18" s="25">
        <f>'S.'!K16</f>
        <v>0</v>
      </c>
      <c r="H18" s="25">
        <f>'S.'!L16</f>
        <v>12</v>
      </c>
      <c r="I18" s="26">
        <f t="shared" si="1"/>
        <v>1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1</v>
      </c>
      <c r="F19" s="25">
        <f>'S.'!Q11</f>
        <v>4</v>
      </c>
      <c r="G19" s="25">
        <f>'S.'!K23</f>
        <v>0</v>
      </c>
      <c r="H19" s="25">
        <f>'S.'!L23</f>
        <v>12</v>
      </c>
      <c r="I19" s="26">
        <f t="shared" si="1"/>
        <v>1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82</v>
      </c>
      <c r="H20" s="3">
        <f>SUM(H12:H19)</f>
        <v>82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C.PINAR BLD.</v>
      </c>
      <c r="C5" s="190" t="str">
        <f>F!L14</f>
        <v>ANADOLU GENÇLİK</v>
      </c>
      <c r="D5" s="190"/>
      <c r="E5" s="190"/>
      <c r="F5" s="190"/>
      <c r="G5" s="190"/>
      <c r="H5" s="190"/>
      <c r="I5" s="24">
        <f>F!M14</f>
        <v>3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0" t="str">
        <f>F!L15</f>
        <v>BAĞLARBAŞI SPOR</v>
      </c>
      <c r="D6" s="190"/>
      <c r="E6" s="190"/>
      <c r="F6" s="190"/>
      <c r="G6" s="190"/>
      <c r="H6" s="190"/>
      <c r="I6" s="24">
        <f>F!M15</f>
        <v>3</v>
      </c>
      <c r="J6" s="24">
        <f>F!N15</f>
        <v>4</v>
      </c>
    </row>
    <row r="7" spans="1:10" ht="30" customHeight="1">
      <c r="A7" s="23">
        <v>3</v>
      </c>
      <c r="B7" s="81" t="str">
        <f>F!K16</f>
        <v>11 NİSAN SPOR</v>
      </c>
      <c r="C7" s="190" t="str">
        <f>F!L16</f>
        <v>KARAKÖPRÜ BLD.</v>
      </c>
      <c r="D7" s="190"/>
      <c r="E7" s="190"/>
      <c r="F7" s="190"/>
      <c r="G7" s="190"/>
      <c r="H7" s="190"/>
      <c r="I7" s="24">
        <f>F!M16</f>
        <v>0</v>
      </c>
      <c r="J7" s="24">
        <f>F!N16</f>
        <v>3</v>
      </c>
    </row>
    <row r="8" spans="1:10" ht="30" customHeight="1">
      <c r="A8" s="23">
        <v>4</v>
      </c>
      <c r="B8" s="81" t="str">
        <f>F!K17</f>
        <v>C.PINAR TİGEM</v>
      </c>
      <c r="C8" s="190" t="str">
        <f>F!L17</f>
        <v>63 EMİN GÜCÜ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6</v>
      </c>
      <c r="D12" s="25">
        <f>'S.'!R9</f>
        <v>6</v>
      </c>
      <c r="E12" s="25">
        <f>'S.'!S9</f>
        <v>0</v>
      </c>
      <c r="F12" s="25">
        <f>'S.'!T9</f>
        <v>0</v>
      </c>
      <c r="G12" s="25">
        <f>'S.'!M21</f>
        <v>22</v>
      </c>
      <c r="H12" s="25">
        <f>'S.'!N21</f>
        <v>0</v>
      </c>
      <c r="I12" s="26">
        <f>(D12*3)+(E12*1)+(F12*0)</f>
        <v>18</v>
      </c>
      <c r="J12" s="26">
        <f aca="true" t="shared" si="1" ref="J12:J19">G12-H12</f>
        <v>22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6</v>
      </c>
      <c r="D13" s="25">
        <f>'S.'!R7</f>
        <v>5</v>
      </c>
      <c r="E13" s="25">
        <f>'S.'!S7</f>
        <v>0</v>
      </c>
      <c r="F13" s="25">
        <f>'S.'!T7</f>
        <v>1</v>
      </c>
      <c r="G13" s="25">
        <f>'S.'!M19</f>
        <v>17</v>
      </c>
      <c r="H13" s="25">
        <f>'S.'!N19</f>
        <v>7</v>
      </c>
      <c r="I13" s="26">
        <f>(D13*3)+(E13*1)+(F13*0)</f>
        <v>15</v>
      </c>
      <c r="J13" s="26">
        <f t="shared" si="1"/>
        <v>10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6</v>
      </c>
      <c r="D14" s="25">
        <f>'S.'!R10</f>
        <v>4</v>
      </c>
      <c r="E14" s="25">
        <f>'S.'!S10</f>
        <v>0</v>
      </c>
      <c r="F14" s="25">
        <f>'S.'!T10</f>
        <v>2</v>
      </c>
      <c r="G14" s="25">
        <f>'S.'!M22</f>
        <v>17</v>
      </c>
      <c r="H14" s="25">
        <f>'S.'!N22</f>
        <v>14</v>
      </c>
      <c r="I14" s="26">
        <f>(D14*3)+(E14*1)+(F14*0)</f>
        <v>12</v>
      </c>
      <c r="J14" s="26">
        <f t="shared" si="1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6</v>
      </c>
      <c r="D15" s="25">
        <f>'S.'!R5</f>
        <v>4</v>
      </c>
      <c r="E15" s="25">
        <f>'S.'!S5</f>
        <v>0</v>
      </c>
      <c r="F15" s="25">
        <f>'S.'!T5</f>
        <v>2</v>
      </c>
      <c r="G15" s="25">
        <f>'S.'!M17</f>
        <v>19</v>
      </c>
      <c r="H15" s="25">
        <f>'S.'!N17</f>
        <v>10</v>
      </c>
      <c r="I15" s="26">
        <f>(D15*3)+(E15*1)+(F15*0)-3</f>
        <v>9</v>
      </c>
      <c r="J15" s="26">
        <f t="shared" si="1"/>
        <v>9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6</v>
      </c>
      <c r="D16" s="25">
        <f>'S.'!R6</f>
        <v>2</v>
      </c>
      <c r="E16" s="25">
        <f>'S.'!S6</f>
        <v>0</v>
      </c>
      <c r="F16" s="25">
        <f>'S.'!T6</f>
        <v>4</v>
      </c>
      <c r="G16" s="25">
        <f>'S.'!M18</f>
        <v>10</v>
      </c>
      <c r="H16" s="25">
        <f>'S.'!N18</f>
        <v>14</v>
      </c>
      <c r="I16" s="26">
        <f>(D16*3)+(E16*1)+(F16*0)</f>
        <v>6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6</v>
      </c>
      <c r="D17" s="25">
        <f>'S.'!R8</f>
        <v>2</v>
      </c>
      <c r="E17" s="25">
        <f>'S.'!S8</f>
        <v>0</v>
      </c>
      <c r="F17" s="25">
        <f>'S.'!T8</f>
        <v>4</v>
      </c>
      <c r="G17" s="25">
        <f>'S.'!M20</f>
        <v>13</v>
      </c>
      <c r="H17" s="25">
        <f>'S.'!N20</f>
        <v>23</v>
      </c>
      <c r="I17" s="26">
        <f>(D17*3)+(E17*1)+(F17*0)</f>
        <v>6</v>
      </c>
      <c r="J17" s="26">
        <f t="shared" si="1"/>
        <v>-10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6</v>
      </c>
      <c r="D18" s="25">
        <f>'S.'!R4</f>
        <v>0</v>
      </c>
      <c r="E18" s="25">
        <f>'S.'!S4</f>
        <v>1</v>
      </c>
      <c r="F18" s="25">
        <f>'S.'!T4</f>
        <v>5</v>
      </c>
      <c r="G18" s="25">
        <f>'S.'!M16</f>
        <v>0</v>
      </c>
      <c r="H18" s="25">
        <f>'S.'!N16</f>
        <v>15</v>
      </c>
      <c r="I18" s="26">
        <f>(D18*3)+(E18*1)+(F18*0)</f>
        <v>1</v>
      </c>
      <c r="J18" s="26">
        <f t="shared" si="1"/>
        <v>-15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1</v>
      </c>
      <c r="F19" s="25">
        <f>'S.'!T11</f>
        <v>5</v>
      </c>
      <c r="G19" s="25">
        <f>'S.'!M23</f>
        <v>0</v>
      </c>
      <c r="H19" s="25">
        <f>'S.'!N23</f>
        <v>15</v>
      </c>
      <c r="I19" s="26">
        <f>(D19*3)+(E19*1)+(F19*0)</f>
        <v>1</v>
      </c>
      <c r="J19" s="26">
        <f t="shared" si="1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98</v>
      </c>
      <c r="H20" s="3">
        <f>SUM(H12:H19)</f>
        <v>98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ANADOLU GENÇLİK</v>
      </c>
      <c r="C5" s="190" t="str">
        <f>F!B22</f>
        <v>BÜYÜKŞEHİR BLD.</v>
      </c>
      <c r="D5" s="190"/>
      <c r="E5" s="190"/>
      <c r="F5" s="190"/>
      <c r="G5" s="190"/>
      <c r="H5" s="190"/>
      <c r="I5" s="24">
        <f>F!C22</f>
        <v>0</v>
      </c>
      <c r="J5" s="24">
        <f>F!D22</f>
        <v>3</v>
      </c>
    </row>
    <row r="6" spans="1:10" ht="30" customHeight="1">
      <c r="A6" s="23">
        <v>2</v>
      </c>
      <c r="B6" s="81" t="str">
        <f>F!A23</f>
        <v>KARAKÖPRÜ BLD.</v>
      </c>
      <c r="C6" s="190" t="str">
        <f>F!B23</f>
        <v>C.PINAR TİGEM</v>
      </c>
      <c r="D6" s="190"/>
      <c r="E6" s="190"/>
      <c r="F6" s="190"/>
      <c r="G6" s="190"/>
      <c r="H6" s="190"/>
      <c r="I6" s="24">
        <f>F!C23</f>
        <v>5</v>
      </c>
      <c r="J6" s="24">
        <f>F!D23</f>
        <v>1</v>
      </c>
    </row>
    <row r="7" spans="1:10" ht="30" customHeight="1">
      <c r="A7" s="23">
        <v>3</v>
      </c>
      <c r="B7" s="81" t="str">
        <f>F!A24</f>
        <v>BAĞLARBAŞI SPOR</v>
      </c>
      <c r="C7" s="190" t="str">
        <f>F!B24</f>
        <v>11 NİSAN SPOR</v>
      </c>
      <c r="D7" s="190"/>
      <c r="E7" s="190"/>
      <c r="F7" s="190"/>
      <c r="G7" s="190"/>
      <c r="H7" s="190"/>
      <c r="I7" s="24">
        <f>F!C24</f>
        <v>4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0" t="str">
        <f>F!B25</f>
        <v>C.PINAR BLD.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7</v>
      </c>
      <c r="D12" s="25">
        <f>'S.'!U9</f>
        <v>7</v>
      </c>
      <c r="E12" s="25">
        <f>'S.'!V9</f>
        <v>0</v>
      </c>
      <c r="F12" s="25">
        <f>'S.'!W9</f>
        <v>0</v>
      </c>
      <c r="G12" s="25">
        <f>'S.'!O21</f>
        <v>27</v>
      </c>
      <c r="H12" s="25">
        <f>'S.'!P21</f>
        <v>1</v>
      </c>
      <c r="I12" s="26">
        <f>(D12*3)+(E12*1)+(F12*0)</f>
        <v>21</v>
      </c>
      <c r="J12" s="26">
        <f aca="true" t="shared" si="1" ref="J12:J19">G12-H12</f>
        <v>26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7</v>
      </c>
      <c r="D13" s="25">
        <f>'S.'!U10</f>
        <v>5</v>
      </c>
      <c r="E13" s="25">
        <f>'S.'!V10</f>
        <v>0</v>
      </c>
      <c r="F13" s="25">
        <f>'S.'!W10</f>
        <v>2</v>
      </c>
      <c r="G13" s="25">
        <f>'S.'!O22</f>
        <v>21</v>
      </c>
      <c r="H13" s="25">
        <f>'S.'!P22</f>
        <v>14</v>
      </c>
      <c r="I13" s="26">
        <f>(D13*3)+(E13*1)+(F13*0)</f>
        <v>15</v>
      </c>
      <c r="J13" s="26">
        <f t="shared" si="1"/>
        <v>7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17</v>
      </c>
      <c r="H14" s="25">
        <f>'S.'!P19</f>
        <v>11</v>
      </c>
      <c r="I14" s="26">
        <f>(D14*3)+(E14*1)+(F14*0)</f>
        <v>15</v>
      </c>
      <c r="J14" s="26">
        <f t="shared" si="1"/>
        <v>6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7</v>
      </c>
      <c r="D15" s="25">
        <f>'S.'!U5</f>
        <v>5</v>
      </c>
      <c r="E15" s="25">
        <f>'S.'!V5</f>
        <v>0</v>
      </c>
      <c r="F15" s="25">
        <f>'S.'!W5</f>
        <v>2</v>
      </c>
      <c r="G15" s="25">
        <f>'S.'!O17</f>
        <v>22</v>
      </c>
      <c r="H15" s="25">
        <f>'S.'!P17</f>
        <v>10</v>
      </c>
      <c r="I15" s="26">
        <f>(D15*3)+(E15*1)+(F15*0)-3</f>
        <v>12</v>
      </c>
      <c r="J15" s="26">
        <f t="shared" si="1"/>
        <v>12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7</v>
      </c>
      <c r="D16" s="25">
        <f>'S.'!U6</f>
        <v>3</v>
      </c>
      <c r="E16" s="25">
        <f>'S.'!V6</f>
        <v>0</v>
      </c>
      <c r="F16" s="25">
        <f>'S.'!W6</f>
        <v>4</v>
      </c>
      <c r="G16" s="25">
        <f>'S.'!O18</f>
        <v>13</v>
      </c>
      <c r="H16" s="25">
        <f>'S.'!P18</f>
        <v>14</v>
      </c>
      <c r="I16" s="26">
        <f>(D16*3)+(E16*1)+(F16*0)</f>
        <v>9</v>
      </c>
      <c r="J16" s="26">
        <f t="shared" si="1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7</v>
      </c>
      <c r="D17" s="25">
        <f>'S.'!U8</f>
        <v>2</v>
      </c>
      <c r="E17" s="25">
        <f>'S.'!V8</f>
        <v>0</v>
      </c>
      <c r="F17" s="25">
        <f>'S.'!W8</f>
        <v>5</v>
      </c>
      <c r="G17" s="25">
        <f>'S.'!O20</f>
        <v>14</v>
      </c>
      <c r="H17" s="25">
        <f>'S.'!P20</f>
        <v>28</v>
      </c>
      <c r="I17" s="26">
        <f>(D17*3)+(E17*1)+(F17*0)</f>
        <v>6</v>
      </c>
      <c r="J17" s="26">
        <f t="shared" si="1"/>
        <v>-14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7</v>
      </c>
      <c r="D18" s="25">
        <f>'S.'!U4</f>
        <v>0</v>
      </c>
      <c r="E18" s="25">
        <f>'S.'!V4</f>
        <v>1</v>
      </c>
      <c r="F18" s="25">
        <f>'S.'!W4</f>
        <v>6</v>
      </c>
      <c r="G18" s="25">
        <f>'S.'!O16</f>
        <v>0</v>
      </c>
      <c r="H18" s="25">
        <f>'S.'!P16</f>
        <v>18</v>
      </c>
      <c r="I18" s="26">
        <f>(D18*3)+(E18*1)+(F18*0)</f>
        <v>1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7</v>
      </c>
      <c r="D19" s="25">
        <f>'S.'!U11</f>
        <v>0</v>
      </c>
      <c r="E19" s="25">
        <f>'S.'!V11</f>
        <v>1</v>
      </c>
      <c r="F19" s="25">
        <f>'S.'!W11</f>
        <v>6</v>
      </c>
      <c r="G19" s="25">
        <f>'S.'!O23</f>
        <v>0</v>
      </c>
      <c r="H19" s="25">
        <f>'S.'!P23</f>
        <v>18</v>
      </c>
      <c r="I19" s="26">
        <f>(D19*3)+(E19*1)+(F19*0)</f>
        <v>1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114</v>
      </c>
      <c r="H20" s="3">
        <f>SUM(H12:H19)</f>
        <v>114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C.PINAR BLD.</v>
      </c>
      <c r="C5" s="190" t="str">
        <f>F!G22</f>
        <v>BÜYÜKŞEHİR BLD.</v>
      </c>
      <c r="D5" s="190"/>
      <c r="E5" s="190"/>
      <c r="F5" s="190"/>
      <c r="G5" s="190"/>
      <c r="H5" s="190"/>
      <c r="I5" s="24">
        <f>F!H22</f>
        <v>4</v>
      </c>
      <c r="J5" s="24">
        <f>F!I22</f>
        <v>1</v>
      </c>
    </row>
    <row r="6" spans="1:10" ht="30" customHeight="1">
      <c r="A6" s="23">
        <v>2</v>
      </c>
      <c r="B6" s="81" t="str">
        <f>F!F23</f>
        <v>ANADOLU GENÇLİK</v>
      </c>
      <c r="C6" s="190" t="str">
        <f>F!G23</f>
        <v>11 NİSAN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3</v>
      </c>
    </row>
    <row r="7" spans="1:10" ht="30" customHeight="1">
      <c r="A7" s="23">
        <v>3</v>
      </c>
      <c r="B7" s="81" t="str">
        <f>F!F24</f>
        <v>BAĞLARBAŞI SPOR</v>
      </c>
      <c r="C7" s="190" t="str">
        <f>F!G24</f>
        <v>C.PINAR TİGEM</v>
      </c>
      <c r="D7" s="190"/>
      <c r="E7" s="190"/>
      <c r="F7" s="190"/>
      <c r="G7" s="190"/>
      <c r="H7" s="190"/>
      <c r="I7" s="24">
        <f>F!H24</f>
        <v>2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0" t="str">
        <f>F!G25</f>
        <v>KARAKÖPRÜ BLD.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8</v>
      </c>
      <c r="D12" s="25">
        <f>'S.'!X9</f>
        <v>8</v>
      </c>
      <c r="E12" s="25">
        <f>'S.'!Y9</f>
        <v>0</v>
      </c>
      <c r="F12" s="25">
        <f>'S.'!Z9</f>
        <v>0</v>
      </c>
      <c r="G12" s="25">
        <f>'S.'!Q21</f>
        <v>30</v>
      </c>
      <c r="H12" s="25">
        <f>'S.'!R21</f>
        <v>1</v>
      </c>
      <c r="I12" s="26">
        <f>(D12*3)+(E12*1)+(F12*0)</f>
        <v>24</v>
      </c>
      <c r="J12" s="26">
        <f aca="true" t="shared" si="1" ref="J12:J19">G12-H12</f>
        <v>29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8</v>
      </c>
      <c r="D13" s="25">
        <f>'S.'!X10</f>
        <v>6</v>
      </c>
      <c r="E13" s="25">
        <f>'S.'!Y10</f>
        <v>0</v>
      </c>
      <c r="F13" s="25">
        <f>'S.'!Z10</f>
        <v>2</v>
      </c>
      <c r="G13" s="25">
        <f>'S.'!Q22</f>
        <v>23</v>
      </c>
      <c r="H13" s="25">
        <f>'S.'!R22</f>
        <v>14</v>
      </c>
      <c r="I13" s="26">
        <f>(D13*3)+(E13*1)+(F13*0)</f>
        <v>18</v>
      </c>
      <c r="J13" s="26">
        <f t="shared" si="1"/>
        <v>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20</v>
      </c>
      <c r="H14" s="25">
        <f>'S.'!R19</f>
        <v>11</v>
      </c>
      <c r="I14" s="26">
        <f>(D14*3)+(E14*1)+(F14*0)</f>
        <v>18</v>
      </c>
      <c r="J14" s="26">
        <f t="shared" si="1"/>
        <v>9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8</v>
      </c>
      <c r="D15" s="25">
        <f>'S.'!X5</f>
        <v>6</v>
      </c>
      <c r="E15" s="25">
        <f>'S.'!Y5</f>
        <v>0</v>
      </c>
      <c r="F15" s="25">
        <f>'S.'!Z5</f>
        <v>2</v>
      </c>
      <c r="G15" s="25">
        <f>'S.'!Q17</f>
        <v>26</v>
      </c>
      <c r="H15" s="25">
        <f>'S.'!R17</f>
        <v>11</v>
      </c>
      <c r="I15" s="26">
        <f>(D15*3)+(E15*1)+(F15*0)-3</f>
        <v>15</v>
      </c>
      <c r="J15" s="26">
        <f t="shared" si="1"/>
        <v>15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8</v>
      </c>
      <c r="D16" s="25">
        <f>'S.'!X6</f>
        <v>3</v>
      </c>
      <c r="E16" s="25">
        <f>'S.'!Y6</f>
        <v>0</v>
      </c>
      <c r="F16" s="25">
        <f>'S.'!Z6</f>
        <v>5</v>
      </c>
      <c r="G16" s="25">
        <f>'S.'!Q18</f>
        <v>14</v>
      </c>
      <c r="H16" s="25">
        <f>'S.'!R18</f>
        <v>18</v>
      </c>
      <c r="I16" s="26">
        <f>(D16*3)+(E16*1)+(F16*0)</f>
        <v>9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8</v>
      </c>
      <c r="D17" s="25">
        <f>'S.'!X8</f>
        <v>2</v>
      </c>
      <c r="E17" s="25">
        <f>'S.'!Y8</f>
        <v>0</v>
      </c>
      <c r="F17" s="25">
        <f>'S.'!Z8</f>
        <v>6</v>
      </c>
      <c r="G17" s="25">
        <f>'S.'!Q20</f>
        <v>14</v>
      </c>
      <c r="H17" s="25">
        <f>'S.'!R20</f>
        <v>30</v>
      </c>
      <c r="I17" s="26">
        <f>(D17*3)+(E17*1)+(F17*0)</f>
        <v>6</v>
      </c>
      <c r="J17" s="26">
        <f t="shared" si="1"/>
        <v>-16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8</v>
      </c>
      <c r="D18" s="25">
        <f>'S.'!X4</f>
        <v>0</v>
      </c>
      <c r="E18" s="25">
        <f>'S.'!Y4</f>
        <v>1</v>
      </c>
      <c r="F18" s="25">
        <f>'S.'!Z4</f>
        <v>7</v>
      </c>
      <c r="G18" s="25">
        <f>'S.'!Q16</f>
        <v>0</v>
      </c>
      <c r="H18" s="25">
        <f>'S.'!R16</f>
        <v>21</v>
      </c>
      <c r="I18" s="26">
        <f>(D18*3)+(E18*1)+(F18*0)</f>
        <v>1</v>
      </c>
      <c r="J18" s="26">
        <f t="shared" si="1"/>
        <v>-21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1</v>
      </c>
      <c r="F19" s="25">
        <f>'S.'!Z11</f>
        <v>7</v>
      </c>
      <c r="G19" s="25">
        <f>'S.'!Q23</f>
        <v>0</v>
      </c>
      <c r="H19" s="25">
        <f>'S.'!R23</f>
        <v>21</v>
      </c>
      <c r="I19" s="26">
        <f>(D19*3)+(E19*1)+(F19*0)</f>
        <v>1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127</v>
      </c>
      <c r="H20" s="3">
        <f>SUM(H12:H19)</f>
        <v>127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C.PINAR TİGEM</v>
      </c>
      <c r="C5" s="190" t="str">
        <f>F!L22</f>
        <v>ANADOLU GENÇLİK</v>
      </c>
      <c r="D5" s="190"/>
      <c r="E5" s="190"/>
      <c r="F5" s="190"/>
      <c r="G5" s="190"/>
      <c r="H5" s="190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0" t="str">
        <f>F!L23</f>
        <v>C.PINAR BLD.</v>
      </c>
      <c r="D6" s="190"/>
      <c r="E6" s="190"/>
      <c r="F6" s="190"/>
      <c r="G6" s="190"/>
      <c r="H6" s="190"/>
      <c r="I6" s="24">
        <f>F!M23</f>
        <v>1</v>
      </c>
      <c r="J6" s="24">
        <f>F!N23</f>
        <v>5</v>
      </c>
    </row>
    <row r="7" spans="1:10" ht="30" customHeight="1">
      <c r="A7" s="23">
        <v>3</v>
      </c>
      <c r="B7" s="81" t="str">
        <f>F!K24</f>
        <v>KARAKÖPRÜ BLD.</v>
      </c>
      <c r="C7" s="190" t="str">
        <f>F!L24</f>
        <v>BAĞLARBAŞI SPOR</v>
      </c>
      <c r="D7" s="190"/>
      <c r="E7" s="190"/>
      <c r="F7" s="190"/>
      <c r="G7" s="190"/>
      <c r="H7" s="190"/>
      <c r="I7" s="24">
        <f>F!M24</f>
        <v>6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0" t="str">
        <f>F!L25</f>
        <v>63 EMİN GÜCÜ</v>
      </c>
      <c r="D8" s="190"/>
      <c r="E8" s="190"/>
      <c r="F8" s="190"/>
      <c r="G8" s="190"/>
      <c r="H8" s="190"/>
      <c r="I8" s="24">
        <f>F!M25</f>
        <v>3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9</v>
      </c>
      <c r="D12" s="25">
        <f>'S.'!AA9</f>
        <v>9</v>
      </c>
      <c r="E12" s="25">
        <f>'S.'!AB9</f>
        <v>0</v>
      </c>
      <c r="F12" s="25">
        <f>'S.'!AC9</f>
        <v>0</v>
      </c>
      <c r="G12" s="25">
        <f>'S.'!S21</f>
        <v>36</v>
      </c>
      <c r="H12" s="25">
        <f>'S.'!T21</f>
        <v>1</v>
      </c>
      <c r="I12" s="26">
        <f aca="true" t="shared" si="1" ref="I12:I19">(D12*3)+(E12*1)+(F12*0)</f>
        <v>27</v>
      </c>
      <c r="J12" s="26">
        <f aca="true" t="shared" si="2" ref="J12:J19">G12-H12</f>
        <v>35</v>
      </c>
    </row>
    <row r="13" spans="1:10" ht="30" customHeight="1">
      <c r="A13" s="26">
        <v>2</v>
      </c>
      <c r="B13" s="41" t="str">
        <f>T!B7</f>
        <v>C.PINAR BLD.</v>
      </c>
      <c r="C13" s="26">
        <f t="shared" si="0"/>
        <v>9</v>
      </c>
      <c r="D13" s="25">
        <f>'S.'!AA5</f>
        <v>7</v>
      </c>
      <c r="E13" s="25">
        <f>'S.'!AB5</f>
        <v>0</v>
      </c>
      <c r="F13" s="25">
        <f>'S.'!AC5</f>
        <v>2</v>
      </c>
      <c r="G13" s="25">
        <f>'S.'!S17</f>
        <v>31</v>
      </c>
      <c r="H13" s="25">
        <f>'S.'!T17</f>
        <v>12</v>
      </c>
      <c r="I13" s="26">
        <f t="shared" si="1"/>
        <v>21</v>
      </c>
      <c r="J13" s="26">
        <f t="shared" si="2"/>
        <v>19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9</v>
      </c>
      <c r="D14" s="25">
        <f>'S.'!AA7</f>
        <v>6</v>
      </c>
      <c r="E14" s="25">
        <f>'S.'!AB7</f>
        <v>0</v>
      </c>
      <c r="F14" s="25">
        <f>'S.'!AC7</f>
        <v>3</v>
      </c>
      <c r="G14" s="25">
        <f>'S.'!S19</f>
        <v>21</v>
      </c>
      <c r="H14" s="25">
        <f>'S.'!T19</f>
        <v>16</v>
      </c>
      <c r="I14" s="26">
        <f t="shared" si="1"/>
        <v>18</v>
      </c>
      <c r="J14" s="26">
        <f t="shared" si="2"/>
        <v>5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9</v>
      </c>
      <c r="D15" s="25">
        <f>'S.'!AA10</f>
        <v>6</v>
      </c>
      <c r="E15" s="25">
        <f>'S.'!AB10</f>
        <v>0</v>
      </c>
      <c r="F15" s="25">
        <f>'S.'!AC10</f>
        <v>3</v>
      </c>
      <c r="G15" s="25">
        <f>'S.'!S22</f>
        <v>23</v>
      </c>
      <c r="H15" s="25">
        <f>'S.'!T22</f>
        <v>20</v>
      </c>
      <c r="I15" s="26">
        <f t="shared" si="1"/>
        <v>18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9</v>
      </c>
      <c r="D16" s="25">
        <f>'S.'!AA6</f>
        <v>4</v>
      </c>
      <c r="E16" s="25">
        <f>'S.'!AB6</f>
        <v>0</v>
      </c>
      <c r="F16" s="25">
        <f>'S.'!AC6</f>
        <v>5</v>
      </c>
      <c r="G16" s="25">
        <f>'S.'!S18</f>
        <v>17</v>
      </c>
      <c r="H16" s="25">
        <f>'S.'!T18</f>
        <v>18</v>
      </c>
      <c r="I16" s="26">
        <f t="shared" si="1"/>
        <v>12</v>
      </c>
      <c r="J16" s="26">
        <f t="shared" si="2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9</v>
      </c>
      <c r="D17" s="25">
        <f>'S.'!AA8</f>
        <v>3</v>
      </c>
      <c r="E17" s="25">
        <f>'S.'!AB8</f>
        <v>0</v>
      </c>
      <c r="F17" s="25">
        <f>'S.'!AC8</f>
        <v>6</v>
      </c>
      <c r="G17" s="25">
        <f>'S.'!S20</f>
        <v>17</v>
      </c>
      <c r="H17" s="25">
        <f>'S.'!T20</f>
        <v>30</v>
      </c>
      <c r="I17" s="26">
        <f t="shared" si="1"/>
        <v>9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9</v>
      </c>
      <c r="D18" s="25">
        <f>'S.'!AA4</f>
        <v>0</v>
      </c>
      <c r="E18" s="25">
        <f>'S.'!AB4</f>
        <v>1</v>
      </c>
      <c r="F18" s="25">
        <f>'S.'!AC4</f>
        <v>8</v>
      </c>
      <c r="G18" s="25">
        <f>'S.'!S16</f>
        <v>0</v>
      </c>
      <c r="H18" s="25">
        <f>'S.'!T16</f>
        <v>24</v>
      </c>
      <c r="I18" s="26">
        <f t="shared" si="1"/>
        <v>1</v>
      </c>
      <c r="J18" s="26">
        <f t="shared" si="2"/>
        <v>-24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1</v>
      </c>
      <c r="F19" s="25">
        <f>'S.'!AC11</f>
        <v>8</v>
      </c>
      <c r="G19" s="25">
        <f>'S.'!S23</f>
        <v>0</v>
      </c>
      <c r="H19" s="25">
        <f>'S.'!T23</f>
        <v>24</v>
      </c>
      <c r="I19" s="26">
        <f t="shared" si="1"/>
        <v>1</v>
      </c>
      <c r="J19" s="26">
        <f t="shared" si="2"/>
        <v>-24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tabSelected="1" zoomScale="75" zoomScaleNormal="75" zoomScaleSheetLayoutView="100" zoomScalePageLayoutView="0" workbookViewId="0" topLeftCell="A4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BÜYÜKŞEHİR BLD.</v>
      </c>
      <c r="C5" s="190" t="str">
        <f>F!B30</f>
        <v>11 NİSAN SPOR</v>
      </c>
      <c r="D5" s="190"/>
      <c r="E5" s="190"/>
      <c r="F5" s="190"/>
      <c r="G5" s="190"/>
      <c r="H5" s="190"/>
      <c r="I5" s="24">
        <f>F!C30</f>
        <v>2</v>
      </c>
      <c r="J5" s="24">
        <f>F!D30</f>
        <v>1</v>
      </c>
    </row>
    <row r="6" spans="1:10" ht="30" customHeight="1">
      <c r="A6" s="23">
        <v>2</v>
      </c>
      <c r="B6" s="81" t="str">
        <f>F!A31</f>
        <v>C.PINAR BLD.</v>
      </c>
      <c r="C6" s="190" t="str">
        <f>F!B31</f>
        <v>C.PINAR TİGEM</v>
      </c>
      <c r="D6" s="190"/>
      <c r="E6" s="190"/>
      <c r="F6" s="190"/>
      <c r="G6" s="190"/>
      <c r="H6" s="190"/>
      <c r="I6" s="24">
        <f>F!C31</f>
        <v>4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0" t="str">
        <f>F!B32</f>
        <v>KARAKÖPRÜ BLD.</v>
      </c>
      <c r="D7" s="190"/>
      <c r="E7" s="190"/>
      <c r="F7" s="190"/>
      <c r="G7" s="190"/>
      <c r="H7" s="190"/>
      <c r="I7" s="24">
        <f>F!C32</f>
        <v>0</v>
      </c>
      <c r="J7" s="24">
        <f>F!D32</f>
        <v>3</v>
      </c>
    </row>
    <row r="8" spans="1:10" ht="30" customHeight="1">
      <c r="A8" s="23">
        <v>4</v>
      </c>
      <c r="B8" s="81" t="str">
        <f>F!A33</f>
        <v>63 EMİN GÜCÜ</v>
      </c>
      <c r="C8" s="190" t="str">
        <f>F!B33</f>
        <v>BAĞLARBAŞI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10</v>
      </c>
      <c r="D12" s="25">
        <f>'S.'!AD9</f>
        <v>10</v>
      </c>
      <c r="E12" s="25">
        <f>'S.'!AE9</f>
        <v>0</v>
      </c>
      <c r="F12" s="25">
        <f>'S.'!AF9</f>
        <v>0</v>
      </c>
      <c r="G12" s="25">
        <f>'S.'!U21</f>
        <v>39</v>
      </c>
      <c r="H12" s="25">
        <f>'S.'!V21</f>
        <v>1</v>
      </c>
      <c r="I12" s="26">
        <f>(D12*3)+(E12*1)+(F12*0)</f>
        <v>30</v>
      </c>
      <c r="J12" s="26">
        <f>G12-H12</f>
        <v>38</v>
      </c>
    </row>
    <row r="13" spans="1:10" ht="30" customHeight="1">
      <c r="A13" s="26">
        <v>2</v>
      </c>
      <c r="B13" s="41" t="str">
        <f>T!B7</f>
        <v>C.PINAR BLD.</v>
      </c>
      <c r="C13" s="26">
        <f>D13+E13+F13</f>
        <v>10</v>
      </c>
      <c r="D13" s="25">
        <f>'S.'!AD5</f>
        <v>8</v>
      </c>
      <c r="E13" s="25">
        <f>'S.'!AE5</f>
        <v>0</v>
      </c>
      <c r="F13" s="25">
        <f>'S.'!AF5</f>
        <v>2</v>
      </c>
      <c r="G13" s="25">
        <f>'S.'!U17</f>
        <v>35</v>
      </c>
      <c r="H13" s="25">
        <f>'S.'!V17</f>
        <v>12</v>
      </c>
      <c r="I13" s="26">
        <f>(D13*3)+(E13*1)+(F13*0)-3</f>
        <v>21</v>
      </c>
      <c r="J13" s="26">
        <f>G13-H13</f>
        <v>23</v>
      </c>
    </row>
    <row r="14" spans="1:10" ht="30" customHeight="1">
      <c r="A14" s="26">
        <v>3</v>
      </c>
      <c r="B14" s="41" t="str">
        <f>T!B12</f>
        <v>BAĞLARBAŞI SPOR</v>
      </c>
      <c r="C14" s="26">
        <f>D14+E14+F14</f>
        <v>10</v>
      </c>
      <c r="D14" s="25">
        <f>'S.'!AD10</f>
        <v>7</v>
      </c>
      <c r="E14" s="25">
        <f>'S.'!AE10</f>
        <v>0</v>
      </c>
      <c r="F14" s="25">
        <f>'S.'!AF10</f>
        <v>3</v>
      </c>
      <c r="G14" s="25">
        <f>'S.'!U22</f>
        <v>26</v>
      </c>
      <c r="H14" s="25">
        <f>'S.'!V22</f>
        <v>20</v>
      </c>
      <c r="I14" s="26">
        <f>(D14*3)+(E14*1)+(F14*0)</f>
        <v>21</v>
      </c>
      <c r="J14" s="26">
        <f>G14-H14</f>
        <v>6</v>
      </c>
    </row>
    <row r="15" spans="1:10" ht="30" customHeight="1">
      <c r="A15" s="26">
        <v>4</v>
      </c>
      <c r="B15" s="41" t="str">
        <f>T!B9</f>
        <v>11 NİSAN SPOR</v>
      </c>
      <c r="C15" s="26">
        <f>D15+E15+F15</f>
        <v>10</v>
      </c>
      <c r="D15" s="25">
        <f>'S.'!AD7</f>
        <v>6</v>
      </c>
      <c r="E15" s="25">
        <f>'S.'!AE7</f>
        <v>0</v>
      </c>
      <c r="F15" s="25">
        <f>'S.'!AF7</f>
        <v>4</v>
      </c>
      <c r="G15" s="25">
        <f>'S.'!U19</f>
        <v>22</v>
      </c>
      <c r="H15" s="25">
        <f>'S.'!V19</f>
        <v>18</v>
      </c>
      <c r="I15" s="26">
        <f>(D15*3)+(E15*1)+(F15*0)</f>
        <v>18</v>
      </c>
      <c r="J15" s="26">
        <f>G15-H15</f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>D16+E16+F16</f>
        <v>10</v>
      </c>
      <c r="D16" s="25">
        <f>'S.'!AD6</f>
        <v>5</v>
      </c>
      <c r="E16" s="25">
        <f>'S.'!AE6</f>
        <v>0</v>
      </c>
      <c r="F16" s="25">
        <f>'S.'!AF6</f>
        <v>5</v>
      </c>
      <c r="G16" s="25">
        <f>'S.'!U18</f>
        <v>19</v>
      </c>
      <c r="H16" s="25">
        <f>'S.'!V18</f>
        <v>19</v>
      </c>
      <c r="I16" s="26">
        <f>(D16*3)+(E16*1)+(F16*0)</f>
        <v>15</v>
      </c>
      <c r="J16" s="26">
        <f>G16-H16</f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10</v>
      </c>
      <c r="D17" s="25">
        <f>'S.'!AD8</f>
        <v>3</v>
      </c>
      <c r="E17" s="25">
        <f>'S.'!AE8</f>
        <v>0</v>
      </c>
      <c r="F17" s="25">
        <f>'S.'!AF8</f>
        <v>7</v>
      </c>
      <c r="G17" s="25">
        <f>'S.'!U20</f>
        <v>17</v>
      </c>
      <c r="H17" s="25">
        <f>'S.'!V20</f>
        <v>34</v>
      </c>
      <c r="I17" s="26">
        <f>(D17*3)+(E17*1)+(F17*0)</f>
        <v>9</v>
      </c>
      <c r="J17" s="26">
        <f>G17-H17</f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>D18+E18+F18</f>
        <v>10</v>
      </c>
      <c r="D18" s="25">
        <f>'S.'!AD4</f>
        <v>0</v>
      </c>
      <c r="E18" s="25">
        <f>'S.'!AE4</f>
        <v>1</v>
      </c>
      <c r="F18" s="25">
        <f>'S.'!AF4</f>
        <v>9</v>
      </c>
      <c r="G18" s="25">
        <f>'S.'!U16</f>
        <v>0</v>
      </c>
      <c r="H18" s="25">
        <f>'S.'!V16</f>
        <v>27</v>
      </c>
      <c r="I18" s="26">
        <f>(D18*3)+(E18*1)+(F18*0)</f>
        <v>1</v>
      </c>
      <c r="J18" s="26">
        <f>G18-H18</f>
        <v>-27</v>
      </c>
    </row>
    <row r="19" spans="1:10" ht="30" customHeight="1">
      <c r="A19" s="26">
        <v>8</v>
      </c>
      <c r="B19" s="41" t="str">
        <f>T!B13</f>
        <v>63 EMİN GÜCÜ</v>
      </c>
      <c r="C19" s="26">
        <f>D19+E19+F19</f>
        <v>10</v>
      </c>
      <c r="D19" s="25">
        <f>'S.'!AD11</f>
        <v>0</v>
      </c>
      <c r="E19" s="25">
        <f>'S.'!AE11</f>
        <v>1</v>
      </c>
      <c r="F19" s="25">
        <f>'S.'!AF11</f>
        <v>9</v>
      </c>
      <c r="G19" s="25">
        <f>'S.'!U23</f>
        <v>0</v>
      </c>
      <c r="H19" s="25">
        <f>'S.'!V23</f>
        <v>27</v>
      </c>
      <c r="I19" s="26">
        <f>(D19*3)+(E19*1)+(F19*0)</f>
        <v>1</v>
      </c>
      <c r="J19" s="26">
        <f>G19-H19</f>
        <v>-27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BAĞLARBAŞI SPOR</v>
      </c>
      <c r="C5" s="190" t="str">
        <f>F!G30</f>
        <v>ANADOLU GENÇLİK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0" t="str">
        <f>F!G31</f>
        <v>C.PINAR BLD.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C.PINAR TİGEM</v>
      </c>
      <c r="C7" s="190" t="str">
        <f>F!G32</f>
        <v>BÜYÜKŞEHİR BLD.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11 NİSAN SPOR</v>
      </c>
      <c r="C8" s="190" t="str">
        <f>F!G33</f>
        <v>63 EMİN GÜCÜ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11</v>
      </c>
      <c r="D12" s="25">
        <f>'S.'!AG4</f>
        <v>0</v>
      </c>
      <c r="E12" s="25">
        <f>'S.'!AH4</f>
        <v>2</v>
      </c>
      <c r="F12" s="25">
        <f>'S.'!AI4</f>
        <v>9</v>
      </c>
      <c r="G12" s="25">
        <f>'S.'!W16</f>
        <v>0</v>
      </c>
      <c r="H12" s="25">
        <f>'S.'!X16</f>
        <v>27</v>
      </c>
      <c r="I12" s="26">
        <f aca="true" t="shared" si="1" ref="I12:I18">(D12*3)+(E12*1)+(F12*0)</f>
        <v>2</v>
      </c>
      <c r="J12" s="26">
        <f aca="true" t="shared" si="2" ref="J12:J19">G12-H12</f>
        <v>-27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11</v>
      </c>
      <c r="D13" s="25">
        <f>'S.'!AG8</f>
        <v>3</v>
      </c>
      <c r="E13" s="25">
        <f>'S.'!AH8</f>
        <v>1</v>
      </c>
      <c r="F13" s="25">
        <f>'S.'!AI8</f>
        <v>7</v>
      </c>
      <c r="G13" s="25">
        <f>'S.'!W20</f>
        <v>17</v>
      </c>
      <c r="H13" s="25">
        <f>'S.'!X20</f>
        <v>34</v>
      </c>
      <c r="I13" s="26">
        <f t="shared" si="1"/>
        <v>10</v>
      </c>
      <c r="J13" s="26">
        <f t="shared" si="2"/>
        <v>-17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11</v>
      </c>
      <c r="D14" s="25">
        <f>'S.'!AG6</f>
        <v>5</v>
      </c>
      <c r="E14" s="25">
        <f>'S.'!AH6</f>
        <v>1</v>
      </c>
      <c r="F14" s="25">
        <f>'S.'!AI6</f>
        <v>5</v>
      </c>
      <c r="G14" s="25">
        <f>'S.'!W18</f>
        <v>19</v>
      </c>
      <c r="H14" s="25">
        <f>'S.'!X18</f>
        <v>19</v>
      </c>
      <c r="I14" s="26">
        <f t="shared" si="1"/>
        <v>16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6</v>
      </c>
      <c r="E15" s="25">
        <f>'S.'!AH7</f>
        <v>1</v>
      </c>
      <c r="F15" s="25">
        <f>'S.'!AI7</f>
        <v>4</v>
      </c>
      <c r="G15" s="25">
        <f>'S.'!W19</f>
        <v>22</v>
      </c>
      <c r="H15" s="25">
        <f>'S.'!X19</f>
        <v>18</v>
      </c>
      <c r="I15" s="26">
        <f t="shared" si="1"/>
        <v>19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11</v>
      </c>
      <c r="D16" s="25">
        <f>'S.'!AG9</f>
        <v>10</v>
      </c>
      <c r="E16" s="25">
        <f>'S.'!AH9</f>
        <v>1</v>
      </c>
      <c r="F16" s="25">
        <f>'S.'!AI9</f>
        <v>0</v>
      </c>
      <c r="G16" s="25">
        <f>'S.'!W21</f>
        <v>39</v>
      </c>
      <c r="H16" s="25">
        <f>'S.'!X21</f>
        <v>1</v>
      </c>
      <c r="I16" s="26">
        <f t="shared" si="1"/>
        <v>31</v>
      </c>
      <c r="J16" s="26">
        <f t="shared" si="2"/>
        <v>38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11</v>
      </c>
      <c r="D17" s="25">
        <f>'S.'!AG10</f>
        <v>7</v>
      </c>
      <c r="E17" s="25">
        <f>'S.'!AH10</f>
        <v>1</v>
      </c>
      <c r="F17" s="25">
        <f>'S.'!AI10</f>
        <v>3</v>
      </c>
      <c r="G17" s="25">
        <f>'S.'!W22</f>
        <v>26</v>
      </c>
      <c r="H17" s="25">
        <f>'S.'!X22</f>
        <v>20</v>
      </c>
      <c r="I17" s="26">
        <f t="shared" si="1"/>
        <v>22</v>
      </c>
      <c r="J17" s="26">
        <f t="shared" si="2"/>
        <v>6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11</v>
      </c>
      <c r="D18" s="25">
        <f>'S.'!AG11</f>
        <v>0</v>
      </c>
      <c r="E18" s="25">
        <f>'S.'!AH11</f>
        <v>2</v>
      </c>
      <c r="F18" s="25">
        <f>'S.'!AI11</f>
        <v>9</v>
      </c>
      <c r="G18" s="25">
        <f>'S.'!W23</f>
        <v>0</v>
      </c>
      <c r="H18" s="25">
        <f>'S.'!X23</f>
        <v>27</v>
      </c>
      <c r="I18" s="26">
        <f t="shared" si="1"/>
        <v>2</v>
      </c>
      <c r="J18" s="26">
        <f t="shared" si="2"/>
        <v>-27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11</v>
      </c>
      <c r="D19" s="25">
        <f>'S.'!AG5</f>
        <v>8</v>
      </c>
      <c r="E19" s="25">
        <f>'S.'!AH5</f>
        <v>1</v>
      </c>
      <c r="F19" s="25">
        <f>'S.'!AI5</f>
        <v>2</v>
      </c>
      <c r="G19" s="25">
        <f>'S.'!W17</f>
        <v>35</v>
      </c>
      <c r="H19" s="25">
        <f>'S.'!X17</f>
        <v>12</v>
      </c>
      <c r="I19" s="26">
        <f>(D19*3)+(E19*1)+(F19*0-3)</f>
        <v>22</v>
      </c>
      <c r="J19" s="26">
        <f t="shared" si="2"/>
        <v>23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11 NİSAN SPOR</v>
      </c>
      <c r="C5" s="190" t="str">
        <f>F!L30</f>
        <v>C.PINAR TİGEM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BÜYÜKŞEHİR BLD.</v>
      </c>
      <c r="C6" s="190" t="str">
        <f>F!L31</f>
        <v>KARAKÖPRÜ BLD.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C.PINAR BLD.</v>
      </c>
      <c r="C7" s="190" t="str">
        <f>F!L32</f>
        <v>BAĞLARBAŞI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ANADOLU GENÇLİK</v>
      </c>
      <c r="C8" s="190" t="str">
        <f>F!L33</f>
        <v>63 EMİN GÜCÜ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12</v>
      </c>
      <c r="D12" s="25">
        <f>'S.'!AJ4</f>
        <v>0</v>
      </c>
      <c r="E12" s="25">
        <f>'S.'!AK4</f>
        <v>3</v>
      </c>
      <c r="F12" s="25">
        <f>'S.'!AL4</f>
        <v>9</v>
      </c>
      <c r="G12" s="25">
        <f>'S.'!Y16</f>
        <v>0</v>
      </c>
      <c r="H12" s="25">
        <f>'S.'!Z16</f>
        <v>27</v>
      </c>
      <c r="I12" s="26">
        <f aca="true" t="shared" si="1" ref="I12:I18">(D12*3)+(E12*1)+(F12*0)</f>
        <v>3</v>
      </c>
      <c r="J12" s="26">
        <f aca="true" t="shared" si="2" ref="J12:J19">G12-H12</f>
        <v>-27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12</v>
      </c>
      <c r="D13" s="25">
        <f>'S.'!AJ8</f>
        <v>3</v>
      </c>
      <c r="E13" s="25">
        <f>'S.'!AK8</f>
        <v>2</v>
      </c>
      <c r="F13" s="25">
        <f>'S.'!AL8</f>
        <v>7</v>
      </c>
      <c r="G13" s="25">
        <f>'S.'!Y20</f>
        <v>17</v>
      </c>
      <c r="H13" s="25">
        <f>'S.'!Z20</f>
        <v>34</v>
      </c>
      <c r="I13" s="26">
        <f t="shared" si="1"/>
        <v>11</v>
      </c>
      <c r="J13" s="26">
        <f t="shared" si="2"/>
        <v>-17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12</v>
      </c>
      <c r="D14" s="25">
        <f>'S.'!AJ6</f>
        <v>5</v>
      </c>
      <c r="E14" s="25">
        <f>'S.'!AK6</f>
        <v>2</v>
      </c>
      <c r="F14" s="25">
        <f>'S.'!AL6</f>
        <v>5</v>
      </c>
      <c r="G14" s="25">
        <f>'S.'!Y18</f>
        <v>19</v>
      </c>
      <c r="H14" s="25">
        <f>'S.'!Z18</f>
        <v>19</v>
      </c>
      <c r="I14" s="26">
        <f t="shared" si="1"/>
        <v>17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12</v>
      </c>
      <c r="D15" s="25">
        <f>'S.'!AJ7</f>
        <v>6</v>
      </c>
      <c r="E15" s="25">
        <f>'S.'!AK7</f>
        <v>2</v>
      </c>
      <c r="F15" s="25">
        <f>'S.'!AL7</f>
        <v>4</v>
      </c>
      <c r="G15" s="25">
        <f>'S.'!Y19</f>
        <v>22</v>
      </c>
      <c r="H15" s="25">
        <f>'S.'!Z19</f>
        <v>18</v>
      </c>
      <c r="I15" s="26">
        <f t="shared" si="1"/>
        <v>20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12</v>
      </c>
      <c r="D16" s="25">
        <f>'S.'!AJ9</f>
        <v>10</v>
      </c>
      <c r="E16" s="25">
        <f>'S.'!AK9</f>
        <v>2</v>
      </c>
      <c r="F16" s="25">
        <f>'S.'!AL9</f>
        <v>0</v>
      </c>
      <c r="G16" s="25">
        <f>'S.'!Y21</f>
        <v>39</v>
      </c>
      <c r="H16" s="25">
        <f>'S.'!Z21</f>
        <v>1</v>
      </c>
      <c r="I16" s="26">
        <f t="shared" si="1"/>
        <v>32</v>
      </c>
      <c r="J16" s="26">
        <f t="shared" si="2"/>
        <v>38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12</v>
      </c>
      <c r="D17" s="25">
        <f>'S.'!AJ10</f>
        <v>7</v>
      </c>
      <c r="E17" s="25">
        <f>'S.'!AK10</f>
        <v>2</v>
      </c>
      <c r="F17" s="25">
        <f>'S.'!AL10</f>
        <v>3</v>
      </c>
      <c r="G17" s="25">
        <f>'S.'!Y22</f>
        <v>26</v>
      </c>
      <c r="H17" s="25">
        <f>'S.'!Z22</f>
        <v>20</v>
      </c>
      <c r="I17" s="26">
        <f t="shared" si="1"/>
        <v>23</v>
      </c>
      <c r="J17" s="26">
        <f t="shared" si="2"/>
        <v>6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12</v>
      </c>
      <c r="D18" s="25">
        <f>'S.'!AJ11</f>
        <v>0</v>
      </c>
      <c r="E18" s="25">
        <f>'S.'!AK11</f>
        <v>3</v>
      </c>
      <c r="F18" s="25">
        <f>'S.'!AL11</f>
        <v>9</v>
      </c>
      <c r="G18" s="25">
        <f>'S.'!Y23</f>
        <v>0</v>
      </c>
      <c r="H18" s="25">
        <f>'S.'!Z23</f>
        <v>27</v>
      </c>
      <c r="I18" s="26">
        <f t="shared" si="1"/>
        <v>3</v>
      </c>
      <c r="J18" s="26">
        <f t="shared" si="2"/>
        <v>-27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12</v>
      </c>
      <c r="D19" s="25">
        <f>'S.'!AJ5</f>
        <v>8</v>
      </c>
      <c r="E19" s="25">
        <f>'S.'!AK5</f>
        <v>2</v>
      </c>
      <c r="F19" s="25">
        <f>'S.'!AL5</f>
        <v>2</v>
      </c>
      <c r="G19" s="25">
        <f>'S.'!Y17</f>
        <v>35</v>
      </c>
      <c r="H19" s="25">
        <f>'S.'!Z17</f>
        <v>12</v>
      </c>
      <c r="I19" s="26">
        <f>(D19*3)+(E19*1)+(F19*0)-3</f>
        <v>23</v>
      </c>
      <c r="J19" s="26">
        <f t="shared" si="2"/>
        <v>23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ANADOLU GENÇLİK</v>
      </c>
      <c r="C5" s="190" t="str">
        <f>F!B38</f>
        <v>C.PINAR BLD.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BAĞLARBAŞI SPOR</v>
      </c>
      <c r="C6" s="190" t="str">
        <f>F!B39</f>
        <v>BÜYÜKŞEHİR BLD.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KARAKÖPRÜ BLD.</v>
      </c>
      <c r="C7" s="190" t="str">
        <f>F!B40</f>
        <v>11 NİSAN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0" t="str">
        <f>F!B41</f>
        <v>C.PINAR TİGEM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13</v>
      </c>
      <c r="D12" s="25">
        <f>'S.'!AM4</f>
        <v>0</v>
      </c>
      <c r="E12" s="25">
        <f>'S.'!AN4</f>
        <v>4</v>
      </c>
      <c r="F12" s="25">
        <f>'S.'!AO4</f>
        <v>9</v>
      </c>
      <c r="G12" s="25">
        <f>'S.'!AA16</f>
        <v>0</v>
      </c>
      <c r="H12" s="25">
        <f>'S.'!AB16</f>
        <v>27</v>
      </c>
      <c r="I12" s="26">
        <f aca="true" t="shared" si="1" ref="I12:I18">(D12*3)+(E12*1)+(F12*0)</f>
        <v>4</v>
      </c>
      <c r="J12" s="26">
        <f aca="true" t="shared" si="2" ref="J12:J19">G12-H12</f>
        <v>-27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13</v>
      </c>
      <c r="D13" s="25">
        <f>'S.'!AM8</f>
        <v>3</v>
      </c>
      <c r="E13" s="25">
        <f>'S.'!AN8</f>
        <v>3</v>
      </c>
      <c r="F13" s="25">
        <f>'S.'!AO8</f>
        <v>7</v>
      </c>
      <c r="G13" s="25">
        <f>'S.'!AA20</f>
        <v>17</v>
      </c>
      <c r="H13" s="25">
        <f>'S.'!AB20</f>
        <v>34</v>
      </c>
      <c r="I13" s="26">
        <f t="shared" si="1"/>
        <v>12</v>
      </c>
      <c r="J13" s="26">
        <f t="shared" si="2"/>
        <v>-17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13</v>
      </c>
      <c r="D14" s="25">
        <f>'S.'!AM6</f>
        <v>5</v>
      </c>
      <c r="E14" s="25">
        <f>'S.'!AN6</f>
        <v>3</v>
      </c>
      <c r="F14" s="25">
        <f>'S.'!AO6</f>
        <v>5</v>
      </c>
      <c r="G14" s="25">
        <f>'S.'!AA18</f>
        <v>19</v>
      </c>
      <c r="H14" s="25">
        <f>'S.'!AB18</f>
        <v>19</v>
      </c>
      <c r="I14" s="26">
        <f t="shared" si="1"/>
        <v>18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6</v>
      </c>
      <c r="E15" s="25">
        <f>'S.'!AN7</f>
        <v>3</v>
      </c>
      <c r="F15" s="25">
        <f>'S.'!AO7</f>
        <v>4</v>
      </c>
      <c r="G15" s="25">
        <f>'S.'!AA19</f>
        <v>22</v>
      </c>
      <c r="H15" s="25">
        <f>'S.'!AB19</f>
        <v>18</v>
      </c>
      <c r="I15" s="26">
        <f t="shared" si="1"/>
        <v>21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13</v>
      </c>
      <c r="D16" s="25">
        <f>'S.'!AM9</f>
        <v>10</v>
      </c>
      <c r="E16" s="25">
        <f>'S.'!AN9</f>
        <v>3</v>
      </c>
      <c r="F16" s="25">
        <f>'S.'!AO9</f>
        <v>0</v>
      </c>
      <c r="G16" s="25">
        <f>'S.'!AA21</f>
        <v>39</v>
      </c>
      <c r="H16" s="25">
        <f>'S.'!AB21</f>
        <v>1</v>
      </c>
      <c r="I16" s="26">
        <f t="shared" si="1"/>
        <v>33</v>
      </c>
      <c r="J16" s="26">
        <f t="shared" si="2"/>
        <v>38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13</v>
      </c>
      <c r="D17" s="25">
        <f>'S.'!AM10</f>
        <v>7</v>
      </c>
      <c r="E17" s="25">
        <f>'S.'!AN10</f>
        <v>3</v>
      </c>
      <c r="F17" s="25">
        <f>'S.'!AO10</f>
        <v>3</v>
      </c>
      <c r="G17" s="25">
        <f>'S.'!AA22</f>
        <v>26</v>
      </c>
      <c r="H17" s="25">
        <f>'S.'!AB22</f>
        <v>20</v>
      </c>
      <c r="I17" s="26">
        <f t="shared" si="1"/>
        <v>24</v>
      </c>
      <c r="J17" s="26">
        <f t="shared" si="2"/>
        <v>6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13</v>
      </c>
      <c r="D18" s="25">
        <f>'S.'!AM11</f>
        <v>0</v>
      </c>
      <c r="E18" s="25">
        <f>'S.'!AN11</f>
        <v>4</v>
      </c>
      <c r="F18" s="25">
        <f>'S.'!AO11</f>
        <v>9</v>
      </c>
      <c r="G18" s="25">
        <f>'S.'!AA23</f>
        <v>0</v>
      </c>
      <c r="H18" s="25">
        <f>'S.'!AB23</f>
        <v>27</v>
      </c>
      <c r="I18" s="26">
        <f t="shared" si="1"/>
        <v>4</v>
      </c>
      <c r="J18" s="26">
        <f t="shared" si="2"/>
        <v>-27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13</v>
      </c>
      <c r="D19" s="25">
        <f>'S.'!AM5</f>
        <v>8</v>
      </c>
      <c r="E19" s="25">
        <f>'S.'!AN5</f>
        <v>3</v>
      </c>
      <c r="F19" s="25">
        <f>'S.'!AO5</f>
        <v>2</v>
      </c>
      <c r="G19" s="25">
        <f>'S.'!AA17</f>
        <v>35</v>
      </c>
      <c r="H19" s="25">
        <f>'S.'!AB17</f>
        <v>12</v>
      </c>
      <c r="I19" s="26">
        <f>(D19*3)+(E19*1)+(F19*0)-3</f>
        <v>24</v>
      </c>
      <c r="J19" s="26">
        <f t="shared" si="2"/>
        <v>23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BÜYÜKŞEHİR BLD.</v>
      </c>
      <c r="C5" s="190" t="str">
        <f>F!G38</f>
        <v>ANADOLU GENÇLİK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0" t="str">
        <f>F!G39</f>
        <v>KARAKÖPRÜ BLD.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11 NİSAN SPOR</v>
      </c>
      <c r="C7" s="190" t="str">
        <f>F!G40</f>
        <v>BAĞLARBAŞI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BLD.</v>
      </c>
      <c r="C8" s="190" t="str">
        <f>F!G41</f>
        <v>63 EMİN GÜCÜ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14</v>
      </c>
      <c r="D12" s="25">
        <f>'S.'!AP4</f>
        <v>0</v>
      </c>
      <c r="E12" s="25">
        <f>'S.'!AQ4</f>
        <v>5</v>
      </c>
      <c r="F12" s="25">
        <f>'S.'!AR4</f>
        <v>9</v>
      </c>
      <c r="G12" s="25">
        <f>'S.'!AC16</f>
        <v>0</v>
      </c>
      <c r="H12" s="25">
        <f>'S.'!AD16</f>
        <v>27</v>
      </c>
      <c r="I12" s="26">
        <f aca="true" t="shared" si="1" ref="I12:I19">(D12*3)+(E12*1)+(F12*0)</f>
        <v>5</v>
      </c>
      <c r="J12" s="26">
        <f aca="true" t="shared" si="2" ref="J12:J19">G12-H12</f>
        <v>-27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14</v>
      </c>
      <c r="D13" s="25">
        <f>'S.'!AP8</f>
        <v>3</v>
      </c>
      <c r="E13" s="25">
        <f>'S.'!AQ8</f>
        <v>4</v>
      </c>
      <c r="F13" s="25">
        <f>'S.'!AR8</f>
        <v>7</v>
      </c>
      <c r="G13" s="25">
        <f>'S.'!AC20</f>
        <v>17</v>
      </c>
      <c r="H13" s="25">
        <f>'S.'!AD20</f>
        <v>34</v>
      </c>
      <c r="I13" s="26">
        <f t="shared" si="1"/>
        <v>13</v>
      </c>
      <c r="J13" s="26">
        <f t="shared" si="2"/>
        <v>-17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14</v>
      </c>
      <c r="D14" s="25">
        <f>'S.'!AP6</f>
        <v>5</v>
      </c>
      <c r="E14" s="25">
        <f>'S.'!AQ6</f>
        <v>4</v>
      </c>
      <c r="F14" s="25">
        <f>'S.'!AR6</f>
        <v>5</v>
      </c>
      <c r="G14" s="25">
        <f>'S.'!AC18</f>
        <v>19</v>
      </c>
      <c r="H14" s="25">
        <f>'S.'!AD18</f>
        <v>19</v>
      </c>
      <c r="I14" s="26">
        <f t="shared" si="1"/>
        <v>19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14</v>
      </c>
      <c r="D15" s="25">
        <f>'S.'!AP7</f>
        <v>6</v>
      </c>
      <c r="E15" s="25">
        <f>'S.'!AQ7</f>
        <v>4</v>
      </c>
      <c r="F15" s="25">
        <f>'S.'!AR7</f>
        <v>4</v>
      </c>
      <c r="G15" s="25">
        <f>'S.'!AC19</f>
        <v>22</v>
      </c>
      <c r="H15" s="25">
        <f>'S.'!AD19</f>
        <v>18</v>
      </c>
      <c r="I15" s="26">
        <f t="shared" si="1"/>
        <v>22</v>
      </c>
      <c r="J15" s="26">
        <f t="shared" si="2"/>
        <v>4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14</v>
      </c>
      <c r="D16" s="25">
        <f>'S.'!AP9</f>
        <v>10</v>
      </c>
      <c r="E16" s="25">
        <f>'S.'!AQ9</f>
        <v>4</v>
      </c>
      <c r="F16" s="25">
        <f>'S.'!AR9</f>
        <v>0</v>
      </c>
      <c r="G16" s="25">
        <f>'S.'!AC21</f>
        <v>39</v>
      </c>
      <c r="H16" s="25">
        <f>'S.'!AD21</f>
        <v>1</v>
      </c>
      <c r="I16" s="26">
        <f t="shared" si="1"/>
        <v>34</v>
      </c>
      <c r="J16" s="26">
        <f t="shared" si="2"/>
        <v>38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14</v>
      </c>
      <c r="D17" s="25">
        <f>'S.'!AP10</f>
        <v>7</v>
      </c>
      <c r="E17" s="25">
        <f>'S.'!AQ10</f>
        <v>4</v>
      </c>
      <c r="F17" s="25">
        <f>'S.'!AR10</f>
        <v>3</v>
      </c>
      <c r="G17" s="25">
        <f>'S.'!AC22</f>
        <v>26</v>
      </c>
      <c r="H17" s="25">
        <f>'S.'!AD22</f>
        <v>20</v>
      </c>
      <c r="I17" s="26">
        <f t="shared" si="1"/>
        <v>25</v>
      </c>
      <c r="J17" s="26">
        <f t="shared" si="2"/>
        <v>6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14</v>
      </c>
      <c r="D18" s="25">
        <f>'S.'!AP5</f>
        <v>8</v>
      </c>
      <c r="E18" s="25">
        <f>'S.'!AQ5</f>
        <v>4</v>
      </c>
      <c r="F18" s="25">
        <f>'S.'!AR5</f>
        <v>2</v>
      </c>
      <c r="G18" s="25">
        <f>'S.'!AC17</f>
        <v>35</v>
      </c>
      <c r="H18" s="25">
        <f>'S.'!AD17</f>
        <v>12</v>
      </c>
      <c r="I18" s="26">
        <f>(D18*3)+(E18*1)+(F18*0)-3</f>
        <v>25</v>
      </c>
      <c r="J18" s="26">
        <f t="shared" si="2"/>
        <v>23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14</v>
      </c>
      <c r="D19" s="25">
        <f>'S.'!AP11</f>
        <v>0</v>
      </c>
      <c r="E19" s="25">
        <f>'S.'!AQ11</f>
        <v>5</v>
      </c>
      <c r="F19" s="25">
        <f>'S.'!AR11</f>
        <v>9</v>
      </c>
      <c r="G19" s="25">
        <f>'S.'!AC23</f>
        <v>0</v>
      </c>
      <c r="H19" s="25">
        <f>'S.'!AD23</f>
        <v>27</v>
      </c>
      <c r="I19" s="26">
        <f t="shared" si="1"/>
        <v>5</v>
      </c>
      <c r="J19" s="26">
        <f t="shared" si="2"/>
        <v>-27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>
        <v>9</v>
      </c>
      <c r="F7" s="94">
        <v>0</v>
      </c>
      <c r="G7" s="94">
        <v>3</v>
      </c>
      <c r="H7" s="94">
        <v>3</v>
      </c>
      <c r="I7" s="94">
        <v>3</v>
      </c>
      <c r="J7" s="94">
        <v>4</v>
      </c>
      <c r="K7" s="94">
        <v>5</v>
      </c>
      <c r="L7" s="94">
        <v>4</v>
      </c>
      <c r="M7" s="94"/>
      <c r="N7" s="94"/>
      <c r="O7" s="94"/>
      <c r="P7" s="94"/>
      <c r="Q7" s="109">
        <f t="shared" si="0"/>
        <v>35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>
        <v>1</v>
      </c>
      <c r="F8" s="94">
        <v>3</v>
      </c>
      <c r="G8" s="94">
        <v>0</v>
      </c>
      <c r="H8" s="94">
        <v>3</v>
      </c>
      <c r="I8" s="94">
        <v>3</v>
      </c>
      <c r="J8" s="94">
        <v>1</v>
      </c>
      <c r="K8" s="94">
        <v>3</v>
      </c>
      <c r="L8" s="94">
        <v>2</v>
      </c>
      <c r="M8" s="94"/>
      <c r="N8" s="94"/>
      <c r="O8" s="94"/>
      <c r="P8" s="94"/>
      <c r="Q8" s="109">
        <f t="shared" si="0"/>
        <v>19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>
        <v>2</v>
      </c>
      <c r="F9" s="94">
        <v>3</v>
      </c>
      <c r="G9" s="94">
        <v>5</v>
      </c>
      <c r="H9" s="94">
        <v>0</v>
      </c>
      <c r="I9" s="94">
        <v>0</v>
      </c>
      <c r="J9" s="94">
        <v>3</v>
      </c>
      <c r="K9" s="94">
        <v>1</v>
      </c>
      <c r="L9" s="94">
        <v>1</v>
      </c>
      <c r="M9" s="94"/>
      <c r="N9" s="94"/>
      <c r="O9" s="94"/>
      <c r="P9" s="94"/>
      <c r="Q9" s="109">
        <f t="shared" si="0"/>
        <v>22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>
        <v>3</v>
      </c>
      <c r="F10" s="94">
        <v>2</v>
      </c>
      <c r="G10" s="94">
        <v>1</v>
      </c>
      <c r="H10" s="94">
        <v>3</v>
      </c>
      <c r="I10" s="94">
        <v>1</v>
      </c>
      <c r="J10" s="94">
        <v>0</v>
      </c>
      <c r="K10" s="94">
        <v>3</v>
      </c>
      <c r="L10" s="94">
        <v>0</v>
      </c>
      <c r="M10" s="94"/>
      <c r="N10" s="94"/>
      <c r="O10" s="94"/>
      <c r="P10" s="94"/>
      <c r="Q10" s="109">
        <f t="shared" si="0"/>
        <v>17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>
        <v>3</v>
      </c>
      <c r="F11" s="94">
        <v>2</v>
      </c>
      <c r="G11" s="94">
        <v>4</v>
      </c>
      <c r="H11" s="94">
        <v>3</v>
      </c>
      <c r="I11" s="94">
        <v>5</v>
      </c>
      <c r="J11" s="94">
        <v>3</v>
      </c>
      <c r="K11" s="94">
        <v>6</v>
      </c>
      <c r="L11" s="94">
        <v>3</v>
      </c>
      <c r="M11" s="94"/>
      <c r="N11" s="94"/>
      <c r="O11" s="94"/>
      <c r="P11" s="94"/>
      <c r="Q11" s="109">
        <f t="shared" si="0"/>
        <v>39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>
        <v>3</v>
      </c>
      <c r="F12" s="94">
        <v>3</v>
      </c>
      <c r="G12" s="94">
        <v>1</v>
      </c>
      <c r="H12" s="94">
        <v>4</v>
      </c>
      <c r="I12" s="94">
        <v>4</v>
      </c>
      <c r="J12" s="94">
        <v>2</v>
      </c>
      <c r="K12" s="94">
        <v>0</v>
      </c>
      <c r="L12" s="94">
        <v>3</v>
      </c>
      <c r="M12" s="94"/>
      <c r="N12" s="94"/>
      <c r="O12" s="94"/>
      <c r="P12" s="94"/>
      <c r="Q12" s="109">
        <f t="shared" si="0"/>
        <v>26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21</v>
      </c>
      <c r="F14" s="95">
        <f t="shared" si="1"/>
        <v>13</v>
      </c>
      <c r="G14" s="95">
        <f t="shared" si="1"/>
        <v>14</v>
      </c>
      <c r="H14" s="95">
        <f t="shared" si="1"/>
        <v>16</v>
      </c>
      <c r="I14" s="95">
        <f t="shared" si="1"/>
        <v>16</v>
      </c>
      <c r="J14" s="95">
        <f t="shared" si="1"/>
        <v>13</v>
      </c>
      <c r="K14" s="95">
        <f t="shared" si="1"/>
        <v>18</v>
      </c>
      <c r="L14" s="95">
        <f t="shared" si="1"/>
        <v>13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158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0</v>
      </c>
      <c r="P4" s="49">
        <f>'P '!$G$6+'P '!$L$5+'P '!$Y$7+'P '!$C$13+'P '!$P$16</f>
        <v>1</v>
      </c>
      <c r="Q4" s="49">
        <f>'P '!$H$6+'P '!$M$5+'P '!$Z$7+'P '!$D$13+'P '!$Q$16</f>
        <v>4</v>
      </c>
      <c r="R4" s="67">
        <f>'P '!$F$6+'P '!$K$5+'P '!$X$7+'P '!$B$13+'P '!$O$16+'P '!$X$13</f>
        <v>0</v>
      </c>
      <c r="S4" s="47">
        <f>'P '!$G$6+'P '!$L$5+'P '!$Y$7+'P '!$C$13+'P '!$P$16+'P '!$Y$13</f>
        <v>1</v>
      </c>
      <c r="T4" s="47">
        <f>'P '!$H$6+'P '!$M$5+'P '!$Z$7+'P '!$D$13+'P '!$Q$16+'P '!$Z$13</f>
        <v>5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1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1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1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2</v>
      </c>
      <c r="AI4" s="49">
        <f>'P '!$H$6+'P '!$M$5+'P '!$Z$7+'P '!$D$13+'P '!$Q$16+'P '!$Z$13+'P '!$D$21+'P '!$M$22+'P '!$Z$21+'P '!$D$31+'P '!$Q$29</f>
        <v>9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3</v>
      </c>
      <c r="AL4" s="47">
        <f>'P '!$H$6+'P '!$M$5+'P '!$Z$7+'P '!$D$13+'P '!$Q$16+'P '!$Z$13+'P '!$D$21+'P '!$M$22+'P '!$Z$21+'P '!$D$31+'P '!$Q$29+'P '!$V$32</f>
        <v>9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4</v>
      </c>
      <c r="AO4" s="49">
        <f>'P '!$H$6+'P '!$M$5+'P '!$Z$7+'P '!$D$13+'P '!$Q$16+'P '!$Z$13+'P '!$D$21+'P '!$M$22+'P '!$Z$21+'P '!$D$31+'P '!$Q$29+'P '!$V$32+'P '!$D$37</f>
        <v>9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5</v>
      </c>
      <c r="AR4" s="47">
        <f>'P '!$H$6+'P '!$M$5+'P '!$Z$7+'P '!$D$13+'P '!$Q$16+'P '!$Z$13+'P '!$D$21+'P '!$M$22+'P '!$Z$21+'P '!$D$31+'P '!$Q$29+'P '!$V$32+'P '!$D$37+'P '!$Q$37</f>
        <v>9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2</v>
      </c>
      <c r="J5" s="49">
        <f>'P '!$G$5+'P '!$L$6+'P '!$Y$6</f>
        <v>0</v>
      </c>
      <c r="K5" s="49">
        <f>'P '!$H$5+'P '!$M$6+'P '!$Z$6</f>
        <v>1</v>
      </c>
      <c r="L5" s="67">
        <f>'P '!$F$5+'P '!$K$6+'P '!$X$6+'P '!$B$14</f>
        <v>2</v>
      </c>
      <c r="M5" s="47">
        <f>'P '!$G$5+'P '!$L$6+'P '!$Y$6+'P '!$C$14</f>
        <v>0</v>
      </c>
      <c r="N5" s="47">
        <f>'P '!$H$5+'P '!$M$6+'P '!$Z$6+'P '!$D$14</f>
        <v>2</v>
      </c>
      <c r="O5" s="70">
        <f>'P '!$F$5+'P '!$K$6+'P '!$X$6+'P '!$B$14+'P '!$O$15</f>
        <v>3</v>
      </c>
      <c r="P5" s="49">
        <f>'P '!$G$5+'P '!$L$6+'P '!$Y$6+'P '!$C$14+'P '!$P$15</f>
        <v>0</v>
      </c>
      <c r="Q5" s="49">
        <f>'P '!$H$5+'P '!$M$6+'P '!$Z$6+'P '!$D$14+'P '!$Q$15</f>
        <v>2</v>
      </c>
      <c r="R5" s="67">
        <f>'P '!$F$5+'P '!$K$6+'P '!$X$6+'P '!$B$14+'P '!$O$15+'P '!$T$13</f>
        <v>4</v>
      </c>
      <c r="S5" s="47">
        <f>'P '!$G$5+'P '!$L$6+'P '!$Y$6+'P '!$C$14+'P '!$P$15+'P '!$U$13</f>
        <v>0</v>
      </c>
      <c r="T5" s="47">
        <f>'P '!$H$5+'P '!$M$6+'P '!$Z$6+'P '!$D$14+'P '!$Q$15+'P '!$V$13</f>
        <v>2</v>
      </c>
      <c r="U5" s="70">
        <f>'P '!$F$5+'P '!$K$6+'P '!$X$6+'P '!$B$14+'P '!$O$15+'P '!$T$13+'P '!$F$24</f>
        <v>5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2</v>
      </c>
      <c r="X5" s="67">
        <f>'P '!$F$5+'P '!$K$6+'P '!$X$6+'P '!$B$14+'P '!$O$15+'P '!$T$13+'P '!$F$24+'P '!$K$21</f>
        <v>6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2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0</v>
      </c>
      <c r="AC5" s="49">
        <f>'P '!$H$5+'P '!$M$6+'P '!$Z$6+'P '!$D$14+'P '!$Q$15+'P '!$V$13+'P '!$H$24+'P '!$M$21+'P '!$Z$22</f>
        <v>2</v>
      </c>
      <c r="AD5" s="67">
        <f>'P '!$F$5+'P '!$K$6+'P '!$X$6+'P '!$B$14+'P '!$O$15+'P '!$T$13+'P '!$F$24+'P '!$K$21+'P '!$X$22+'P '!$B$30</f>
        <v>8</v>
      </c>
      <c r="AE5" s="47">
        <f>'P '!$G$5+'P '!$L$6+'P '!$Y$6+'P '!$C$14+'P '!$P$15+'P '!$U$13+'P '!$G$24+'P '!$L$21+'P '!$Y$22+'P '!$C$30</f>
        <v>0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8</v>
      </c>
      <c r="AH5" s="49">
        <f>'P '!$G$5+'P '!$L$6+'P '!$Y$6+'P '!$C$14+'P '!$P$15+'P '!$U$13+'P '!$G$24+'P '!$L$21+'P '!$Y$22+'P '!$C$30+'P '!$P$30</f>
        <v>1</v>
      </c>
      <c r="AI5" s="49">
        <f>'P '!$H$5+'P '!$M$6+'P '!$Z$6+'P '!$D$14+'P '!$Q$15+'P '!$V$13+'P '!$H$24+'P '!$M$21+'P '!$Z$22+'P '!$D$30+'P '!$Q$30</f>
        <v>2</v>
      </c>
      <c r="AJ5" s="67">
        <f>'P '!$F$5+'P '!$K$6+'P '!$X$6+'P '!$B$14+'P '!$O$15+'P '!$T$13+'P '!$F$24+'P '!$K$21+'P '!$X$22+'P '!$B$30+'P '!$O$30+'P '!$T$31</f>
        <v>8</v>
      </c>
      <c r="AK5" s="47">
        <f>'P '!$G$5+'P '!$L$6+'P '!$Y$6+'P '!$C$14+'P '!$P$15+'P '!$U$13+'P '!$G$24+'P '!$L$21+'P '!$Y$22+'P '!$C$30+'P '!$P$30+'P '!$U$31</f>
        <v>2</v>
      </c>
      <c r="AL5" s="47">
        <f>'P '!$H$5+'P '!$M$6+'P '!$Z$6+'P '!$D$14+'P '!$Q$15+'P '!$V$13+'P '!$H$24+'P '!$M$21+'P '!$Z$22+'P '!$D$30+'P '!$Q$30+'P '!$V$31</f>
        <v>2</v>
      </c>
      <c r="AM5" s="70">
        <f>'P '!$F$5+'P '!$K$6+'P '!$X$6+'P '!$B$14+'P '!$O$15+'P '!$T$13+'P '!$F$24+'P '!$K$21+'P '!$X$22+'P '!$B$30+'P '!$O$30+'P '!$T$31+'P '!$F$37</f>
        <v>8</v>
      </c>
      <c r="AN5" s="49">
        <f>'P '!$G$5+'P '!$L$6+'P '!$Y$6+'P '!$C$14+'P '!$P$15+'P '!$U$13+'P '!$G$24+'P '!$L$21+'P '!$Y$22+'P '!$C$30+'P '!$P$30+'P '!$U$31+'P '!$G$37</f>
        <v>3</v>
      </c>
      <c r="AO5" s="49">
        <f>'P '!$H$5+'P '!$M$6+'P '!$Z$6+'P '!$D$14+'P '!$Q$15+'P '!$V$13+'P '!$H$24+'P '!$M$21+'P '!$Z$22+'P '!$D$30+'P '!$Q$30+'P '!$V$31+'P '!$H$37</f>
        <v>2</v>
      </c>
      <c r="AP5" s="67">
        <f>'P '!$F$5+'P '!$K$6+'P '!$X$6+'P '!$B$14+'P '!$O$15+'P '!$T$13+'P '!$F$24+'P '!$K$21+'P '!$X$22+'P '!$B$30+'P '!$O$30+'P '!$T$31+'P '!$F$37+'P '!$K$40</f>
        <v>8</v>
      </c>
      <c r="AQ5" s="47">
        <f>'P '!$G$5+'P '!$L$6+'P '!$Y$6+'P '!$C$14+'P '!$P$15+'P '!$U$13+'P '!$G$24+'P '!$L$21+'P '!$Y$22+'P '!$C$30+'P '!$P$30+'P '!$U$31+'P '!$G$37+'P '!$L$40</f>
        <v>4</v>
      </c>
      <c r="AR5" s="47">
        <f>'P '!$H$5+'P '!$M$6+'P '!$Z$6+'P '!$D$14+'P '!$Q$15+'P '!$V$13+'P '!$H$24+'P '!$M$21+'P '!$Z$22+'P '!$D$30+'P '!$Q$30+'P '!$V$31+'P '!$H$37+'P '!$M$40</f>
        <v>2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0</v>
      </c>
      <c r="K6" s="49">
        <f>'P '!$D$5+'P '!$Q$8+'P '!$Z$5</f>
        <v>2</v>
      </c>
      <c r="L6" s="67">
        <f>'P '!$B$5+'P '!$O$8+'P '!$X$5+'P '!$B$15</f>
        <v>2</v>
      </c>
      <c r="M6" s="47">
        <f>'P '!$C$5+'P '!$P8+'P '!$Y$5+'P '!$C$15</f>
        <v>0</v>
      </c>
      <c r="N6" s="47">
        <f>'P '!$D$5+'P '!$Q$8+'P '!$Z$5+'P '!$D$15</f>
        <v>2</v>
      </c>
      <c r="O6" s="70">
        <f>'P '!$B$5+'P '!$O$8+'P '!$X$5+'P '!$B$15+'P '!$O$14</f>
        <v>2</v>
      </c>
      <c r="P6" s="49">
        <f>'P '!$C$5+'P '!$P8+'P '!$Y$5+'P '!$C$15+'P '!$P$14</f>
        <v>0</v>
      </c>
      <c r="Q6" s="49">
        <f>'P '!$D$5+'P '!$Q$8+'P '!$Z$5+'P '!$D$15+'P '!$Q$14</f>
        <v>3</v>
      </c>
      <c r="R6" s="67">
        <f>'P '!$B$5+'P '!$O$8+'P '!$X$5+'P '!$B$15+'P '!$O$14+'P '!$T$14</f>
        <v>2</v>
      </c>
      <c r="S6" s="47">
        <f>'P '!$C$5+'P '!$P8+'P '!$Y$5+'P '!$C$15+'P '!$P$14+'P '!$U$14</f>
        <v>0</v>
      </c>
      <c r="T6" s="47">
        <f>'P '!$D$5+'P '!$Q$8+'P '!$Z$5+'P '!$D$15+'P '!$Q$14+'P '!$V$14</f>
        <v>4</v>
      </c>
      <c r="U6" s="70">
        <f>'P '!$B$5+'P '!$O$8+'P '!$X$5+'P '!$B$15+'P '!$O$14+'P '!$T$14+'P '!$F$21</f>
        <v>3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4</v>
      </c>
      <c r="X6" s="67">
        <f>'P '!$B$5+'P '!$O$8+'P '!$X$5+'P '!$B$15+'P '!$O$14+'P '!$T$14+'P '!$F$21+'P '!$O$21</f>
        <v>3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5</v>
      </c>
      <c r="AA6" s="70">
        <f>'P '!$B$5+'P '!$O$8+'P '!$X$5+'P '!$B$15+'P '!$O$14+'P '!$T$14+'P '!$F$21+'P '!$O$21+'P '!$T$24</f>
        <v>4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5</v>
      </c>
      <c r="AD6" s="67">
        <f>'P '!$B$5+'P '!$O$8+'P '!$X$5+'P '!$B$15+'P '!$O$14+'P '!$T$14+'P '!$F$21+'P '!$O$21+'P '!$T$24+'P '!$B$29</f>
        <v>5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5</v>
      </c>
      <c r="AG6" s="70">
        <f>'P '!$B$5+'P '!$O$8+'P '!$X$5+'P '!$B$15+'P '!$O$14+'P '!$T$14+'P '!$F$21+'P '!$O$21+'P '!$T$24+'P '!$B$29+'P '!$O$31</f>
        <v>5</v>
      </c>
      <c r="AH6" s="49">
        <f>'P '!$C$5+'P '!$P8+'P '!$Y$5+'P '!$C$15+'P '!$P$14+'P '!$U$14+'P '!$G$21+'P '!$P$21+'P '!$U$24+'P '!$C$29+'P '!$P$31</f>
        <v>1</v>
      </c>
      <c r="AI6" s="49">
        <f>'P '!$D$5+'P '!$Q$8+'P '!$Z$5+'P '!$D$15+'P '!$Q$14+'P '!$V$14+'P '!$H$21+'P '!$Q$21+'P '!$V$24+'P '!$D$29+'P '!$Q$31</f>
        <v>5</v>
      </c>
      <c r="AJ6" s="67">
        <f>'P '!$B$5+'P '!$O$8+'P '!$X$5+'P '!$B$15+'P '!$O$14+'P '!$T$14+'P '!$F$21+'P '!$O$21+'P '!$T$24+'P '!$B$29+'P '!$O$31+'P '!$T$30</f>
        <v>5</v>
      </c>
      <c r="AK6" s="47">
        <f>'P '!$C$5+'P '!$P8+'P '!$Y$5+'P '!$C$15+'P '!$P$14+'P '!$U$14+'P '!$G$21+'P '!$P$21+'P '!$U$24+'P '!$C$29+'P '!$P$31+'P '!$U$30</f>
        <v>2</v>
      </c>
      <c r="AL6" s="47">
        <f>'P '!$D$5+'P '!$Q$8+'P '!$Z$5+'P '!$D$15+'P '!$Q$14+'P '!$V$14+'P '!$H$21+'P '!$Q$21+'P '!$V$24+'P '!$D$29+'P '!$Q$31+'P '!$V$30</f>
        <v>5</v>
      </c>
      <c r="AM6" s="70">
        <f>'P '!$B$5+'P '!$O$8+'P '!$X$5+'P '!$B$15+'P '!$O$14+'P '!$T$14+'P '!$F$21+'P '!$O$21+'P '!$T$24+'P '!$B$29+'P '!$O$31+'P '!$T$30+'P '!$F$38</f>
        <v>5</v>
      </c>
      <c r="AN6" s="49">
        <f>'P '!$C$5+'P '!$P8+'P '!$Y$5+'P '!$C$15+'P '!$P$14+'P '!$U$14+'P '!$G$21+'P '!$P$21+'P '!$U$24+'P '!$C$29+'P '!$P$31+'P '!$U$30+'P '!$G$38</f>
        <v>3</v>
      </c>
      <c r="AO6" s="49">
        <f>'P '!$D$5+'P '!$Q$8+'P '!$Z$5+'P '!$D$15+'P '!$Q$14+'P '!$V$14+'P '!$H$21+'P '!$Q$21+'P '!$V$24+'P '!$D$29+'P '!$Q$31+'P '!$V$30+'P '!$H$38</f>
        <v>5</v>
      </c>
      <c r="AP6" s="67">
        <f>'P '!$B$5+'P '!$O$8+'P '!$X$5+'P '!$B$15+'P '!$O$14+'P '!$T$14+'P '!$F$21+'P '!$O$21+'P '!$T$24+'P '!$B$29+'P '!$O$31+'P '!$T$30+'P '!$F$38+'P '!$K$37</f>
        <v>5</v>
      </c>
      <c r="AQ6" s="47">
        <f>'P '!$C$5+'P '!$P8+'P '!$Y$5+'P '!$C$15+'P '!$P$14+'P '!$U$14+'P '!$G$21+'P '!$P$21+'P '!$U$24+'P '!$C$29+'P '!$P$31+'P '!$U$30+'P '!$G$38+'P '!$L$37</f>
        <v>4</v>
      </c>
      <c r="AR6" s="47">
        <f>'P '!$D$5+'P '!$Q$8+'P '!$Z$5+'P '!$D$15+'P '!$Q$14+'P '!$V$14+'P '!$H$21+'P '!$Q$21+'P '!$V$24+'P '!$D$29+'P '!$Q$31+'P '!$V$30+'P '!$H$38+'P '!$M$37</f>
        <v>5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3</v>
      </c>
      <c r="J7" s="49">
        <f>'P '!$C$6+'P '!$P$6+'P '!$U$5</f>
        <v>0</v>
      </c>
      <c r="K7" s="49">
        <f>'P '!$D$6+'P '!$Q$6+'P '!$V$5</f>
        <v>0</v>
      </c>
      <c r="L7" s="67">
        <f>'P '!$B$6+'P '!$O$6+'P '!$T$5+'P '!$F$16</f>
        <v>4</v>
      </c>
      <c r="M7" s="47">
        <f>'P '!$C$6+'P '!$P$6+'P '!$U$5+'P '!$G$16</f>
        <v>0</v>
      </c>
      <c r="N7" s="47">
        <f>'P '!$D$6+'P '!$Q$6+'P '!$V$5+'P '!$H$16</f>
        <v>0</v>
      </c>
      <c r="O7" s="70">
        <f>'P '!$B$6+'P '!$O$6+'P '!$T$5+'P '!$F$16+'P '!$O$13</f>
        <v>5</v>
      </c>
      <c r="P7" s="49">
        <f>'P '!$C$6+'P '!$P$6+'P '!$U$5+'P '!$G$16+'P '!$P$13</f>
        <v>0</v>
      </c>
      <c r="Q7" s="49">
        <f>'P '!$D$6+'P '!$Q$6+'P '!$V$5+'P '!$H$16+'P '!$Q$13</f>
        <v>0</v>
      </c>
      <c r="R7" s="67">
        <f>'P '!$B$6+'P '!$O$6+'P '!$T$5+'P '!$F$16+'P '!$O$13+'P '!$T$15</f>
        <v>5</v>
      </c>
      <c r="S7" s="47">
        <f>'P '!$C$6+'P '!$P$6+'P '!$U$5+'P '!$G$16+'P '!$P$13+'P '!$U$15</f>
        <v>0</v>
      </c>
      <c r="T7" s="47">
        <f>'P '!$D$6+'P '!$Q$6+'P '!$V$5+'P '!$H$16+'P '!$Q$13+'P '!$V$15</f>
        <v>1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0</v>
      </c>
      <c r="AC7" s="49">
        <f>'P '!$D$6+'P '!$Q$6+'P '!$V$5+'P '!$H$16+'P '!$Q$13+'P '!$V$15+'P '!$H$23+'P '!$Q$22+'P '!$V$22</f>
        <v>3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0</v>
      </c>
      <c r="AF7" s="47">
        <f>'P '!$D$6+'P '!$Q$6+'P '!$V$5+'P '!$H$16+'P '!$Q$13+'P '!$V$15+'P '!$H$23+'P '!$Q$22+'P '!$V$22+'P '!$H$29</f>
        <v>4</v>
      </c>
      <c r="AG7" s="70">
        <f>'P '!$B$6+'P '!$O$6+'P '!$T$5+'P '!$F$16+'P '!$O$13+'P '!$T$15+'P '!$F$23+'P '!$O$22+'P '!$T$22+'P '!$F$29+'P '!$K$32</f>
        <v>6</v>
      </c>
      <c r="AH7" s="49">
        <f>'P '!$C$6+'P '!$P$6+'P '!$U$5+'P '!$G$16+'P '!$P$13+'P '!$U$15+'P '!$G$23+'P '!$P$22+'P '!$U$22+'P '!$G$29+'P '!$L$32</f>
        <v>1</v>
      </c>
      <c r="AI7" s="49">
        <f>'P '!$D$6+'P '!$Q$6+'P '!$V$5+'P '!$H$16+'P '!$Q$13+'P '!$V$15+'P '!$H$23+'P '!$Q$22+'P '!$V$22+'P '!$H$29+'P '!$M$32</f>
        <v>4</v>
      </c>
      <c r="AJ7" s="67">
        <f>'P '!$B$6+'P '!$O$6+'P '!$T$5+'P '!$F$16+'P '!$O$13+'P '!$T$15+'P '!$F$23+'P '!$O$22+'P '!$T$22+'P '!$F$29+'P '!$K$32+'P '!$T$29</f>
        <v>6</v>
      </c>
      <c r="AK7" s="47">
        <f>'P '!$C$6+'P '!$P$6+'P '!$U$5+'P '!$G$16+'P '!$P$13+'P '!$U$15+'P '!$G$23+'P '!$P$22+'P '!$U$22+'P '!$G$29+'P '!$L$32+'P '!$U$29</f>
        <v>2</v>
      </c>
      <c r="AL7" s="47">
        <f>'P '!$D$6+'P '!$Q$6+'P '!$V$5+'P '!$H$16+'P '!$Q$13+'P '!$V$15+'P '!$H$23+'P '!$Q$22+'P '!$V$22+'P '!$H$29+'P '!$M$32+'P '!$V$29</f>
        <v>4</v>
      </c>
      <c r="AM7" s="70">
        <f>'P '!$B$6+'P '!$O$6+'P '!$T$5+'P '!$F$16+'P '!$O$13+'P '!$T$15+'P '!$F$23+'P '!$O$22+'P '!$T$22+'P '!$F$29+'P '!$K$32+'P '!$T$29+'P '!$F$39</f>
        <v>6</v>
      </c>
      <c r="AN7" s="49">
        <f>'P '!$C$6+'P '!$P$6+'P '!$U$5+'P '!$G$16+'P '!$P$13+'P '!$U$15+'P '!$G$23+'P '!$P$22+'P '!$U$22+'P '!$G$29+'P '!$L$32+'P '!$U$29+'P '!$G$39</f>
        <v>3</v>
      </c>
      <c r="AO7" s="49">
        <f>'P '!$D$6+'P '!$Q$6+'P '!$V$5+'P '!$H$16+'P '!$Q$13+'P '!$V$15+'P '!$H$23+'P '!$Q$22+'P '!$V$22+'P '!$H$29+'P '!$M$32+'P '!$V$29+'P '!$H$39</f>
        <v>4</v>
      </c>
      <c r="AP7" s="67">
        <f>'P '!$B$6+'P '!$O$6+'P '!$T$5+'P '!$F$16+'P '!$O$13+'P '!$T$15+'P '!$F$23+'P '!$O$22+'P '!$T$22+'P '!$F$29+'P '!$K$32+'P '!$T$29+'P '!$F$39+'P '!$K$39</f>
        <v>6</v>
      </c>
      <c r="AQ7" s="47">
        <f>'P '!$C$6+'P '!$P$6+'P '!$U$5+'P '!$G$16+'P '!$P$13+'P '!$U$15+'P '!$G$23+'P '!$P$22+'P '!$U$22+'P '!$G$29+'P '!$L$32+'P '!$U$29+'P '!$G$39+'P '!$L$39</f>
        <v>4</v>
      </c>
      <c r="AR7" s="47">
        <f>'P '!$D$6+'P '!$Q$6+'P '!$V$5+'P '!$H$16+'P '!$Q$13+'P '!$V$15+'P '!$H$23+'P '!$Q$22+'P '!$V$22+'P '!$H$29+'P '!$M$32+'P '!$V$29+'P '!$H$39+'P '!$M$39</f>
        <v>4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0</v>
      </c>
      <c r="K8" s="70">
        <f>'P '!$D$7+'P '!$Q$5+'P '!$V$6</f>
        <v>2</v>
      </c>
      <c r="L8" s="67">
        <f>'P '!$B$7+'P '!$O$5+'P '!$T$6+'P '!$F$15</f>
        <v>1</v>
      </c>
      <c r="M8" s="67">
        <f>'P '!$C$7+'P '!$P$5+'P '!$U$6+'P '!$G$15</f>
        <v>0</v>
      </c>
      <c r="N8" s="67">
        <f>'P '!$D$7+'P '!$Q$5+'P '!$V$6+'P '!$H$15</f>
        <v>3</v>
      </c>
      <c r="O8" s="70">
        <f>'P '!$B$7+'P '!$O$5+'P '!$T$6+'P '!$F$15+'P '!$K$13</f>
        <v>1</v>
      </c>
      <c r="P8" s="70">
        <f>'P '!$C$7+'P '!$P$5+'P '!$U$6+'P '!$G$15+'P '!$L$13</f>
        <v>0</v>
      </c>
      <c r="Q8" s="70">
        <f>'P '!$D$7+'P '!$Q$5+'P '!$V$6+'P '!$H$15+'P '!$M$13</f>
        <v>4</v>
      </c>
      <c r="R8" s="67">
        <f>'P '!$B$7+'P '!$O$5+'P '!$T$6+'P '!$F$15+'P '!$K$13+'P '!$T$16</f>
        <v>2</v>
      </c>
      <c r="S8" s="67">
        <f>'P '!$C$7+'P '!$P$5+'P '!$U$6+'P '!$G$15+'P '!$L$13+'P '!$U$16</f>
        <v>0</v>
      </c>
      <c r="T8" s="67">
        <f>'P '!$D$7+'P '!$Q$5+'P '!$V$6+'P '!$H$15+'P '!$M$13+'P '!$V$16</f>
        <v>4</v>
      </c>
      <c r="U8" s="70">
        <f>'P '!$B$7+'P '!$O$5+'P '!$T$6+'P '!$F$15+'P '!$K$13+'P '!$T$16+'P '!$F$22</f>
        <v>2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5</v>
      </c>
      <c r="X8" s="67">
        <f>'P '!$B$7+'P '!$O$5+'P '!$T$6+'P '!$F$15+'P '!$K$13+'P '!$T$16+'P '!$F$22+'P '!$O$23</f>
        <v>2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6</v>
      </c>
      <c r="AA8" s="70">
        <f>'P '!$B$7+'P '!$O$5+'P '!$T$6+'P '!$F$15+'P '!$K$13+'P '!$T$16+'P '!$F$22+'P '!$O$23+'P '!$T$21</f>
        <v>3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6</v>
      </c>
      <c r="AD8" s="67">
        <f>'P '!$B$7+'P '!$O$5+'P '!$T$6+'P '!$F$15+'P '!$K$13+'P '!$T$16+'P '!$F$22+'P '!$O$23+'P '!$T$21+'P '!$F$30</f>
        <v>3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7</v>
      </c>
      <c r="AG8" s="70">
        <f>'P '!$B$7+'P '!$O$5+'P '!$T$6+'P '!$F$15+'P '!$K$13+'P '!$T$16+'P '!$F$22+'P '!$O$23+'P '!$T$21+'P '!$F$30+'P '!$K$31</f>
        <v>3</v>
      </c>
      <c r="AH8" s="70">
        <f>'P '!$C$7+'P '!$P$5+'P '!$U$6+'P '!$G$15+'P '!$L$13+'P '!$U$16+'P '!$G$22+'P '!$P$23+'P '!$U$21+'P '!$G$30+'P '!$L$31</f>
        <v>1</v>
      </c>
      <c r="AI8" s="70">
        <f>'P '!$D$7+'P '!$Q$5+'P '!$V$6+'P '!$H$15+'P '!$M$13+'P '!$V$16+'P '!$H$22+'P '!$Q$23+'P '!$V$21+'P '!$H$30+'P '!$M$31</f>
        <v>7</v>
      </c>
      <c r="AJ8" s="67">
        <f>'P '!$B$7+'P '!$O$5+'P '!$T$6+'P '!$F$15+'P '!$K$13+'P '!$T$16+'P '!$F$22+'P '!$O$23+'P '!$T$21+'P '!$F$30+'P '!$K$31+'P '!$X$29</f>
        <v>3</v>
      </c>
      <c r="AK8" s="67">
        <f>'P '!$C$7+'P '!$P$5+'P '!$U$6+'P '!$G$15+'P '!$L$13+'P '!$U$16+'P '!$G$22+'P '!$P$23+'P '!$U$21+'P '!$G$30+'P '!$L$31+'P '!$Y$29</f>
        <v>2</v>
      </c>
      <c r="AL8" s="67">
        <f>'P '!$D$7+'P '!$Q$5+'P '!$V$6+'P '!$H$15+'P '!$M$13+'P '!$V$16+'P '!$H$22+'P '!$Q$23+'P '!$V$21+'P '!$H$30+'P '!$M$31+'P '!$Z$29</f>
        <v>7</v>
      </c>
      <c r="AM8" s="70">
        <f>'P '!$B$7+'P '!$O$5+'P '!$T$6+'P '!$F$15+'P '!$K$13+'P '!$T$16+'P '!$F$22+'P '!$O$23+'P '!$T$21+'P '!$F$30+'P '!$K$31+'P '!$X$29+'P '!$F$40</f>
        <v>3</v>
      </c>
      <c r="AN8" s="70">
        <f>'P '!$C$7+'P '!$P$5+'P '!$U$6+'P '!$G$15+'P '!$L$13+'P '!$U$16+'P '!$G$22+'P '!$P$23+'P '!$U$21+'P '!$G$30+'P '!$L$31+'P '!$Y$29+'P '!$G$40</f>
        <v>3</v>
      </c>
      <c r="AO8" s="70">
        <f>'P '!$D$7+'P '!$Q$5+'P '!$V$6+'P '!$H$15+'P '!$M$13+'P '!$V$16+'P '!$H$22+'P '!$Q$23+'P '!$V$21+'P '!$H$30+'P '!$M$31+'P '!$Z$29+'P '!$H$40</f>
        <v>7</v>
      </c>
      <c r="AP8" s="67">
        <f>'P '!$B$7+'P '!$O$5+'P '!$T$6+'P '!$F$15+'P '!$K$13+'P '!$T$16+'P '!$F$22+'P '!$O$23+'P '!$T$21+'P '!$F$30+'P '!$K$31+'P '!$X$29+'P '!$F$40+'P '!$K$38</f>
        <v>3</v>
      </c>
      <c r="AQ8" s="67">
        <f>'P '!$C$7+'P '!$P$5+'P '!$U$6+'P '!$G$15+'P '!$L$13+'P '!$U$16+'P '!$G$22+'P '!$P$23+'P '!$U$21+'P '!$G$30+'P '!$L$31+'P '!$Y$29+'P '!$G$40+'P '!$L$38</f>
        <v>4</v>
      </c>
      <c r="AR8" s="67">
        <f>'P '!$D$7+'P '!$Q$5+'P '!$V$6+'P '!$H$15+'P '!$M$13+'P '!$V$16+'P '!$H$22+'P '!$Q$23+'P '!$V$21+'P '!$H$30+'P '!$M$31+'P '!$Z$29+'P '!$H$40+'P '!$M$38</f>
        <v>7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4</v>
      </c>
      <c r="M9" s="47">
        <f>'P '!$C$8+'P '!$P$7+'P '!$U$7+'P '!$G$14</f>
        <v>0</v>
      </c>
      <c r="N9" s="47">
        <f>'P '!$D$8+'P '!$Q$7+'P '!$V$7+'P '!$H$14</f>
        <v>0</v>
      </c>
      <c r="O9" s="70">
        <f>'P '!$B$8+'P '!$O$7+'P '!$T$7+'P '!$F$14+'P '!$K$14</f>
        <v>5</v>
      </c>
      <c r="P9" s="49">
        <f>'P '!$C$8+'P '!$P$7+'P '!$U$7+'P '!$G$14+'P '!$L$14</f>
        <v>0</v>
      </c>
      <c r="Q9" s="49">
        <f>'P '!$D$8+'P '!$Q$7+'P '!$V$7+'P '!$H$14+'P '!$M$14</f>
        <v>0</v>
      </c>
      <c r="R9" s="67">
        <f>'P '!$B$8+'P '!$O$7+'P '!$T$7+'P '!$F$14+'P '!$K$14+'P '!$X$15</f>
        <v>6</v>
      </c>
      <c r="S9" s="47">
        <f>'P '!$C$8+'P '!$P$7+'P '!$U$7+'P '!$G$14+'P '!$L$14+'P '!$Y$15</f>
        <v>0</v>
      </c>
      <c r="T9" s="47">
        <f>'P '!$D$8+'P '!$Q$7+'P '!$V$7+'P '!$H$14+'P '!$M$14+'P '!$Z$15</f>
        <v>0</v>
      </c>
      <c r="U9" s="70">
        <f>'P '!$B$8+'P '!$O$7+'P '!$T$7+'P '!$F$14+'P '!$K$14+'P '!$X$15+'P '!$B$22</f>
        <v>7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8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9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10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10</v>
      </c>
      <c r="AH9" s="49">
        <f>'P '!$C$8+'P '!$P$7+'P '!$U$7+'P '!$G$14+'P '!$L$14+'P '!$Y$15+'P '!$C$22+'P '!$P$24+'P '!$U$23+'P '!$G$31+'P '!$L$30</f>
        <v>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10</v>
      </c>
      <c r="AK9" s="47">
        <f>'P '!$C$8+'P '!$P$7+'P '!$U$7+'P '!$G$14+'P '!$L$14+'P '!$Y$15+'P '!$C$22+'P '!$P$24+'P '!$U$23+'P '!$G$31+'P '!$L$30+'P '!$Y$30</f>
        <v>2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10</v>
      </c>
      <c r="AN9" s="49">
        <f>'P '!$C$8+'P '!$P$7+'P '!$U$7+'P '!$G$14+'P '!$L$14+'P '!$Y$15+'P '!$C$22+'P '!$P$24+'P '!$U$23+'P '!$G$31+'P '!$L$30+'P '!$Y$30+'P '!$C$39</f>
        <v>3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10</v>
      </c>
      <c r="AQ9" s="47">
        <f>'P '!$C$8+'P '!$P$7+'P '!$U$7+'P '!$G$14+'P '!$L$14+'P '!$Y$15+'P '!$C$22+'P '!$P$24+'P '!$U$23+'P '!$G$31+'P '!$L$30+'P '!$Y$30+'P '!$C$39+'P '!$P$38</f>
        <v>4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2</v>
      </c>
      <c r="J10" s="49">
        <f>'P '!$G$7+'P '!$L$7+'P '!$U$8</f>
        <v>0</v>
      </c>
      <c r="K10" s="49">
        <f>'P '!$H$7+'P '!$M$7+'P '!$V$8</f>
        <v>1</v>
      </c>
      <c r="L10" s="67">
        <f>'P '!$F$7+'P '!$K$7+'P '!$T$8+'P '!$F$13</f>
        <v>3</v>
      </c>
      <c r="M10" s="47">
        <f>'P '!$G$7+'P '!$L$7+'P '!$U$8+'P '!$G$13</f>
        <v>0</v>
      </c>
      <c r="N10" s="47">
        <f>'P '!$H$7+'P '!$M$7+'P '!$V$8+'P '!$H$13</f>
        <v>1</v>
      </c>
      <c r="O10" s="70">
        <f>'P '!$F$7+'P '!$K$7+'P '!$T$8+'P '!$F$13+'P '!$K$15</f>
        <v>3</v>
      </c>
      <c r="P10" s="49">
        <f>'P '!$G$7+'P '!$L$7+'P '!$U$8+'P '!$G$13+'P '!$L$15</f>
        <v>0</v>
      </c>
      <c r="Q10" s="49">
        <f>'P '!$H$7+'P '!$M$7+'P '!$V$8+'P '!$H$13+'P '!$M$15</f>
        <v>2</v>
      </c>
      <c r="R10" s="67">
        <f>'P '!$F$7+'P '!$K$7+'P '!$T$8+'P '!$F$13+'P '!$K$15+'P '!$X$14</f>
        <v>4</v>
      </c>
      <c r="S10" s="47">
        <f>'P '!$G$7+'P '!$L$7+'P '!$U$8+'P '!$G$13+'P '!$L$15+'P '!$Y$14</f>
        <v>0</v>
      </c>
      <c r="T10" s="47">
        <f>'P '!$H$7+'P '!$M$7+'P '!$V$8+'P '!$H$13+'P '!$M$15+'P '!$Z$14</f>
        <v>2</v>
      </c>
      <c r="U10" s="70">
        <f>'P '!$F$7+'P '!$K$7+'P '!$T$8+'P '!$F$13+'P '!$K$15+'P '!$X$14+'P '!$B$23</f>
        <v>5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2</v>
      </c>
      <c r="X10" s="67">
        <f>'P '!$F$7+'P '!$K$7+'P '!$T$8+'P '!$F$13+'P '!$K$15+'P '!$X$14+'P '!$B$23+'P '!$K$23</f>
        <v>6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2</v>
      </c>
      <c r="AA10" s="70">
        <f>'P '!$F$7+'P '!$K$7+'P '!$T$8+'P '!$F$13+'P '!$K$15+'P '!$X$14+'P '!$B$23+'P '!$K$23+'P '!$X$23</f>
        <v>6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3</v>
      </c>
      <c r="AD10" s="67">
        <f>'P '!$F$7+'P '!$K$7+'P '!$T$8+'P '!$F$13+'P '!$K$15+'P '!$X$14+'P '!$B$23+'P '!$K$23+'P '!$X$23+'P '!$F$32</f>
        <v>7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3</v>
      </c>
      <c r="AG10" s="70">
        <f>'P '!$F$7+'P '!$K$7+'P '!$T$8+'P '!$F$13+'P '!$K$15+'P '!$X$14+'P '!$B$23+'P '!$K$23+'P '!$X$23+'P '!$F$32+'P '!$K$29</f>
        <v>7</v>
      </c>
      <c r="AH10" s="49">
        <f>'P '!$G$7+'P '!$L$7+'P '!$U$8+'P '!$G$13+'P '!$L$15+'P '!$Y$14+'P '!$C$23+'P '!$L$23+'P '!$Y$23+'P '!$G$32+'P '!$L$29</f>
        <v>1</v>
      </c>
      <c r="AI10" s="49">
        <f>'P '!$H$7+'P '!$M$7+'P '!$V$8+'P '!$H$13+'P '!$M$15+'P '!$Z$14+'P '!$D$23+'P '!$M$23+'P '!$Z$23+'P '!$H$32+'P '!$M$29</f>
        <v>3</v>
      </c>
      <c r="AJ10" s="67">
        <f>'P '!$F$7+'P '!$K$7+'P '!$T$8+'P '!$F$13+'P '!$K$15+'P '!$X$14+'P '!$B$23+'P '!$K$23+'P '!$X$23+'P '!$F$32+'P '!$K$29+'P '!$X$31</f>
        <v>7</v>
      </c>
      <c r="AK10" s="47">
        <f>'P '!$G$7+'P '!$L$7+'P '!$U$8+'P '!$G$13+'P '!$L$15+'P '!$Y$14+'P '!$C$23+'P '!$L$23+'P '!$Y$23+'P '!$G$32+'P '!$L$29+'P '!$Y$31</f>
        <v>2</v>
      </c>
      <c r="AL10" s="47">
        <f>'P '!$H$7+'P '!$M$7+'P '!$V$8+'P '!$H$13+'P '!$M$15+'P '!$Z$14+'P '!$D$23+'P '!$M$23+'P '!$Z$23+'P '!$H$32+'P '!$M$29+'P '!$Z$31</f>
        <v>3</v>
      </c>
      <c r="AM10" s="70">
        <f>'P '!$F$7+'P '!$K$7+'P '!$T$8+'P '!$F$13+'P '!$K$15+'P '!$X$14+'P '!$B$23+'P '!$K$23+'P '!$X$23+'P '!$F$32+'P '!$K$29+'P '!$X$31+'P '!$B$38</f>
        <v>7</v>
      </c>
      <c r="AN10" s="49">
        <f>'P '!$G$7+'P '!$L$7+'P '!$U$8+'P '!$G$13+'P '!$L$15+'P '!$Y$14+'P '!$C$23+'P '!$L$23+'P '!$Y$23+'P '!$G$32+'P '!$L$29+'P '!$Y$31+'P '!$C$38</f>
        <v>3</v>
      </c>
      <c r="AO10" s="49">
        <f>'P '!$H$7+'P '!$M$7+'P '!$V$8+'P '!$H$13+'P '!$M$15+'P '!$Z$14+'P '!$D$23+'P '!$M$23+'P '!$Z$23+'P '!$H$32+'P '!$M$29+'P '!$Z$31+'P '!$D$38</f>
        <v>3</v>
      </c>
      <c r="AP10" s="67">
        <f>'P '!$F$7+'P '!$K$7+'P '!$T$8+'P '!$F$13+'P '!$K$15+'P '!$X$14+'P '!$B$23+'P '!$K$23+'P '!$X$23+'P '!$F$32+'P '!$K$29+'P '!$X$31+'P '!$B$38+'P '!$O$39</f>
        <v>7</v>
      </c>
      <c r="AQ10" s="47">
        <f>'P '!$G$7+'P '!$L$7+'P '!$U$8+'P '!$G$13+'P '!$L$15+'P '!$Y$14+'P '!$C$23+'P '!$L$23+'P '!$Y$23+'P '!$G$32+'P '!$L$29+'P '!$Y$31+'P '!$C$38+'P '!$P$39</f>
        <v>4</v>
      </c>
      <c r="AR10" s="47">
        <f>'P '!$H$7+'P '!$M$7+'P '!$V$8+'P '!$H$13+'P '!$M$15+'P '!$Z$14+'P '!$D$23+'P '!$M$23+'P '!$Z$23+'P '!$H$32+'P '!$M$29+'P '!$Z$31+'P '!$D$38+'P '!$Q$39</f>
        <v>3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1</v>
      </c>
      <c r="Q11" s="49">
        <f>'P '!$H$8+'P '!$M$8+'P '!$Z$8+'P '!$D$16+'P '!$M$16</f>
        <v>4</v>
      </c>
      <c r="R11" s="67">
        <f>'P '!$F$8+'P '!$K$8+'P '!$X$8+'P '!$B$16+'P '!$K$16+'P '!$X$16</f>
        <v>0</v>
      </c>
      <c r="S11" s="47">
        <f>'P '!$G$8+'P '!$L$8+'P '!$Y$8+'P '!$C$16+'P '!$L$16+'P '!$Y$16</f>
        <v>1</v>
      </c>
      <c r="T11" s="47">
        <f>'P '!$H$8+'P '!$M$8+'P '!$Z$8+'P '!$D$16+'P '!$M$16+'P '!$Z$16</f>
        <v>5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1</v>
      </c>
      <c r="W11" s="49">
        <f>'P '!$H$8+'P '!$M$8+'P '!$Z$8+'P '!$D$16+'P '!$M$16+'P '!$Z$16+'P '!$D$24</f>
        <v>6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1</v>
      </c>
      <c r="Z11" s="47">
        <f>'P '!$H$8+'P '!$M$8+'P '!$Z$8+'P '!$D$16+'P '!$M$16+'P '!$Z$16+'P '!$D$24+'P '!$M$24</f>
        <v>7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1</v>
      </c>
      <c r="AC11" s="49">
        <f>'P '!$H$8+'P '!$M$8+'P '!$Z$8+'P '!$D$16+'P '!$M$16+'P '!$Z$16+'P '!$D$24+'P '!$M$24+'P '!$Z$24</f>
        <v>8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</v>
      </c>
      <c r="AF11" s="47">
        <f>'P '!$H$8+'P '!$M$8+'P '!$Z$8+'P '!$D$16+'P '!$M$16+'P '!$Z$16+'P '!$D$24+'P '!$M$24+'P '!$Z$24+'P '!$D$32</f>
        <v>9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2</v>
      </c>
      <c r="AI11" s="49">
        <f>'P '!$H$8+'P '!$M$8+'P '!$Z$8+'P '!$D$16+'P '!$M$16+'P '!$Z$16+'P '!$D$24+'P '!$M$24+'P '!$Z$24+'P '!$D$32+'P '!$Q$32</f>
        <v>9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3</v>
      </c>
      <c r="AL11" s="47">
        <f>'P '!$H$8+'P '!$M$8+'P '!$Z$8+'P '!$D$16+'P '!$M$16+'P '!$Z$16+'P '!$D$24+'P '!$M$24+'P '!$Z$24+'P '!$D$32+'P '!$Q$32+'P '!$Z$32</f>
        <v>9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4</v>
      </c>
      <c r="AO11" s="49">
        <f>'P '!$H$8+'P '!$M$8+'P '!$Z$8+'P '!$D$16+'P '!$M$16+'P '!$Z$16+'P '!$D$24+'P '!$M$24+'P '!$Z$24+'P '!$D$32+'P '!$Q$32+'P '!$Z$32+'P '!$D$40</f>
        <v>9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5</v>
      </c>
      <c r="AR11" s="47">
        <f>'P '!$H$8+'P '!$M$8+'P '!$Z$8+'P '!$D$16+'P '!$M$16+'P '!$Z$16+'P '!$D$24+'P '!$M$24+'P '!$Z$24+'P '!$D$32+'P '!$Q$32+'P '!$Z$32+'P '!$D$40+'P '!$Q$40</f>
        <v>9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19</v>
      </c>
      <c r="P12" s="49">
        <f t="shared" si="0"/>
        <v>2</v>
      </c>
      <c r="Q12" s="49">
        <f t="shared" si="0"/>
        <v>19</v>
      </c>
      <c r="R12" s="67">
        <f t="shared" si="0"/>
        <v>23</v>
      </c>
      <c r="S12" s="67">
        <f t="shared" si="0"/>
        <v>2</v>
      </c>
      <c r="T12" s="67">
        <f t="shared" si="0"/>
        <v>23</v>
      </c>
      <c r="U12" s="49">
        <f t="shared" si="0"/>
        <v>27</v>
      </c>
      <c r="V12" s="49">
        <f t="shared" si="0"/>
        <v>2</v>
      </c>
      <c r="W12" s="49">
        <f t="shared" si="0"/>
        <v>27</v>
      </c>
      <c r="X12" s="47">
        <f t="shared" si="0"/>
        <v>31</v>
      </c>
      <c r="Y12" s="47">
        <f t="shared" si="0"/>
        <v>2</v>
      </c>
      <c r="Z12" s="47">
        <f t="shared" si="0"/>
        <v>31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39</v>
      </c>
      <c r="AH12" s="71">
        <f t="shared" si="0"/>
        <v>10</v>
      </c>
      <c r="AI12" s="71">
        <f t="shared" si="0"/>
        <v>39</v>
      </c>
      <c r="AJ12" s="69">
        <f t="shared" si="0"/>
        <v>39</v>
      </c>
      <c r="AK12" s="69">
        <f t="shared" si="0"/>
        <v>18</v>
      </c>
      <c r="AL12" s="69">
        <f t="shared" si="0"/>
        <v>39</v>
      </c>
      <c r="AM12" s="71">
        <f t="shared" si="0"/>
        <v>39</v>
      </c>
      <c r="AN12" s="71">
        <f t="shared" si="0"/>
        <v>26</v>
      </c>
      <c r="AO12" s="71">
        <f t="shared" si="0"/>
        <v>39</v>
      </c>
      <c r="AP12" s="69">
        <f t="shared" si="0"/>
        <v>39</v>
      </c>
      <c r="AQ12" s="69">
        <f t="shared" si="0"/>
        <v>34</v>
      </c>
      <c r="AR12" s="69">
        <f t="shared" si="0"/>
        <v>39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9</v>
      </c>
      <c r="I16" s="49">
        <f>F!$D$7+F!$H$6+F!$N$8+F!$C$14</f>
        <v>0</v>
      </c>
      <c r="J16" s="49">
        <f>F!$C$7+F!$I$6+F!$M$8+F!$D$14</f>
        <v>12</v>
      </c>
      <c r="K16" s="47">
        <f>F!$D$7+F!$H$6+F!$N$8+F!$C$14+F!$I$17</f>
        <v>0</v>
      </c>
      <c r="L16" s="47">
        <f>F!$C$7+F!$I$6+F!$M$8+F!$D$14+F!$H$17</f>
        <v>12</v>
      </c>
      <c r="M16" s="49">
        <f>F!$D$7+F!$H$6+F!$N$8+F!$C$14+F!$I$17+F!$N$14</f>
        <v>0</v>
      </c>
      <c r="N16" s="49">
        <f>F!$C$7+F!$I$6+F!$M$8+F!$D$14+F!$H$17+F!$M$14</f>
        <v>15</v>
      </c>
      <c r="O16" s="47">
        <f>F!$D$7+F!$H$6+F!$N$8+F!$C$14+F!$I$17+F!$N$14+F!$C$22</f>
        <v>0</v>
      </c>
      <c r="P16" s="47">
        <f>F!$C$7+F!$I$6+F!$M$8+F!$D$14+F!$H$17+F!$M$14+F!$D$22</f>
        <v>18</v>
      </c>
      <c r="Q16" s="49">
        <f>F!$D$7+F!$H$6+F!$N$8+F!$C$14+F!$I$17+F!$N$14+F!$C$22+F!$H$23</f>
        <v>0</v>
      </c>
      <c r="R16" s="49">
        <f>F!$C$7+F!$I$6+F!$M$8+F!$D$14+F!$H$17+F!$M$14+F!$D$22+F!$I$23</f>
        <v>21</v>
      </c>
      <c r="S16" s="47">
        <f>F!$D$7+F!$H$6+F!$N$8+F!$C$14+F!$I$17+F!$N$14+F!$C$22+F!$H$23+F!$N$22</f>
        <v>0</v>
      </c>
      <c r="T16" s="47">
        <f>F!$C$7+F!$I$6+F!$M$8+F!$D$14+F!$H$17+F!$M$14+F!$D$22+F!$I$23+F!$M$22</f>
        <v>24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27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27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27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27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27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13</v>
      </c>
      <c r="H17" s="47">
        <f>F!$C$6+F!$I$7+F!$M$7</f>
        <v>7</v>
      </c>
      <c r="I17" s="49">
        <f>F!$D$6+F!$H$7+F!$N$7+F!$C$15</f>
        <v>13</v>
      </c>
      <c r="J17" s="49">
        <f>F!$C$6+F!$I$7+F!$M$7+F!$D$15</f>
        <v>9</v>
      </c>
      <c r="K17" s="47">
        <f>F!$D$6+F!$H$7+F!$N$7+F!$C$15+F!$I$16</f>
        <v>16</v>
      </c>
      <c r="L17" s="47">
        <f>F!$C$6+F!$I$7+F!$M$7+F!$D$15+F!$H$16</f>
        <v>10</v>
      </c>
      <c r="M17" s="49">
        <f>F!$D$6+F!$H$7+F!$N$7+F!$C$15+F!$I$16+F!$M$14</f>
        <v>19</v>
      </c>
      <c r="N17" s="49">
        <f>F!$C$6+F!$I$7+F!$M$7+F!$D$15+F!$H$16+F!$N$14</f>
        <v>10</v>
      </c>
      <c r="O17" s="47">
        <f>F!$D$6+F!$H$7+F!$N$7+F!$C$15+F!$I$16+F!$M$14+F!$D$25</f>
        <v>22</v>
      </c>
      <c r="P17" s="47">
        <f>F!$C$6+F!$I$7+F!$M$7+F!$D$15+F!$H$16+F!$N$14+F!$C$25</f>
        <v>10</v>
      </c>
      <c r="Q17" s="49">
        <f>F!$D$6+F!$H$7+F!$N$7+F!$C$15+F!$I$16+F!$M$14+F!$D$25+F!$H$22</f>
        <v>26</v>
      </c>
      <c r="R17" s="49">
        <f>F!$C$6+F!$I$7+F!$M$7+F!$D$15+F!$H$16+F!$N$14+F!$C$25+F!$I$22</f>
        <v>11</v>
      </c>
      <c r="S17" s="47">
        <f>F!$D$6+F!$H$7+F!$N$7+F!$C$15+F!$I$16+F!$M$14+F!$D$25+F!$H$22+F!$N$23</f>
        <v>31</v>
      </c>
      <c r="T17" s="47">
        <f>F!$C$6+F!$I$7+F!$M$7+F!$D$15+F!$H$16+F!$N$14+F!$C$25+F!$I$22+F!$M$23</f>
        <v>12</v>
      </c>
      <c r="U17" s="49">
        <f>F!$D$6+F!$H$7+F!$N$7+F!$C$15+F!$I$16+F!$M$14+F!$D$25+F!$H$22+F!$N$23+F!$C$31</f>
        <v>35</v>
      </c>
      <c r="V17" s="49">
        <f>F!$C$6+F!$I$7+F!$M$7+F!$D$15+F!$H$16+F!$N$14+F!$C$25+F!$I$22+F!$M$23+F!$D$31</f>
        <v>12</v>
      </c>
      <c r="W17" s="47">
        <f>F!$D$6+F!$H$7+F!$N$7+F!$C$15+F!$I$16+F!$M$14+F!$D$25+F!$H$22+F!$N$23+F!$C$31+F!$I$31</f>
        <v>35</v>
      </c>
      <c r="X17" s="47">
        <f>F!$C$6+F!$I$7+F!$M$7+F!$D$15+F!$H$16+F!$N$14+F!$C$25+F!$I$22+F!$M$23+F!$D$31+F!$H$31</f>
        <v>12</v>
      </c>
      <c r="Y17" s="49">
        <f>F!$D$6+F!$H$7+F!$N$7+F!$C$15+F!$I$16+F!$M$14+F!$D$25+F!$H$22+F!$N$23+F!$C$31+F!$I$31+F!$M$32</f>
        <v>35</v>
      </c>
      <c r="Z17" s="49">
        <f>F!$C$6+F!$I$7+F!$M$7+F!$D$15+F!$H$16+F!$N$14+F!$C$25+F!$I$22+F!$M$23+F!$D$31+F!$H$31+F!$N$32</f>
        <v>12</v>
      </c>
      <c r="AA17" s="47">
        <f>F!$D$6+F!$H$7+F!$N$7+F!$C$15+F!$I$16+F!$M$14+F!$D$25+F!$H$22+F!$N$23+F!$C$31+F!$I$31+F!$M$32+F!$D$38</f>
        <v>35</v>
      </c>
      <c r="AB17" s="47">
        <f>F!$C$6+F!$I$7+F!$M$7+F!$D$15+F!$H$16+F!$N$14+F!$C$25+F!$I$22+F!$M$23+F!$D$31+F!$H$31+F!$N$32+F!$C$38</f>
        <v>12</v>
      </c>
      <c r="AC17" s="49">
        <f>F!$D$6+F!$H$7+F!$N$7+F!$C$15+F!$I$16+F!$M$14+F!$D$25+F!$H$22+F!$N$23+F!$C$31+F!$I$31+F!$M$32+F!$D$38+F!$H$41</f>
        <v>35</v>
      </c>
      <c r="AD17" s="49">
        <f>F!$C$6+F!$I$7+F!$M$7+F!$D$15+F!$H$16+F!$N$14+F!$C$25+F!$I$22+F!$M$23+F!$D$31+F!$H$31+F!$N$32+F!$C$38+F!$I$41</f>
        <v>12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4</v>
      </c>
      <c r="H18" s="47">
        <f>F!$D$6+F!$H$9+F!$M$6</f>
        <v>4</v>
      </c>
      <c r="I18" s="49">
        <f>F!$C$6+F!$I$9+F!$N$6+F!$C$16</f>
        <v>7</v>
      </c>
      <c r="J18" s="49">
        <f>F!$D$6+F!$H$9+F!$M$6+F!$D$16</f>
        <v>6</v>
      </c>
      <c r="K18" s="47">
        <f>F!$C$6+F!$I$9+F!$N$6+F!$C$16+F!$I$15</f>
        <v>7</v>
      </c>
      <c r="L18" s="47">
        <f>F!$D$6+F!$H$9+F!$M$6+F!$D$16+F!$H$15</f>
        <v>10</v>
      </c>
      <c r="M18" s="49">
        <f>F!$C$6+F!$I$9+F!$N$6+F!$C$16+F!$I$15+F!$M$15</f>
        <v>10</v>
      </c>
      <c r="N18" s="49">
        <f>F!$D$6+F!$H$9+F!$M$6+F!$D$16+F!$H$15+F!$N$15</f>
        <v>14</v>
      </c>
      <c r="O18" s="47">
        <f>F!$C$6+F!$I$9+F!$N$6+F!$C$16+F!$I$15+F!$M$15+F!$D$22</f>
        <v>13</v>
      </c>
      <c r="P18" s="47">
        <f>F!$D$6+F!$H$9+F!$M$6+F!$D$16+F!$H$15+F!$N$15+F!$C$22</f>
        <v>14</v>
      </c>
      <c r="Q18" s="49">
        <f>F!$C$6+F!$I$9+F!$N$6+F!$C$16+F!$I$15+F!$M$15+F!$D$22+F!$I$22</f>
        <v>14</v>
      </c>
      <c r="R18" s="49">
        <f>F!$D$6+F!$H$9+F!$M$6+F!$D$16+F!$H$15+F!$N$15+F!$C$22+F!$H$22</f>
        <v>18</v>
      </c>
      <c r="S18" s="47">
        <f>F!$C$6+F!$I$9+F!$N$6+F!$C$16+F!$I$15+F!$M$15+F!$D$22+F!$I$22+F!$M$25</f>
        <v>17</v>
      </c>
      <c r="T18" s="47">
        <f>F!$D$6+F!$H$9+F!$M$6+F!$D$16+F!$H$15+F!$N$15+F!$C$22+F!$H$22+F!$N$25</f>
        <v>18</v>
      </c>
      <c r="U18" s="49">
        <f>F!$C$6+F!$I$9+F!$N$6+F!$C$16+F!$I$15+F!$M$15+F!$D$22+F!$I$22+F!$M$25+F!$C$30</f>
        <v>19</v>
      </c>
      <c r="V18" s="49">
        <f>F!$D$6+F!$H$9+F!$M$6+F!$D$16+F!$H$15+F!$N$15+F!$C$22+F!$H$22+F!$N$25+F!$D$30</f>
        <v>19</v>
      </c>
      <c r="W18" s="47">
        <f>F!$C$6+F!$I$9+F!$N$6+F!$C$16+F!$I$15+F!$M$15+F!$D$22+F!$I$22+F!$M$25+F!$C$30+F!$I$32</f>
        <v>19</v>
      </c>
      <c r="X18" s="47">
        <f>F!$D$6+F!$H$9+F!$M$6+F!$D$16+F!$H$15+F!$N$15+F!$C$22+F!$H$22+F!$N$25+F!$D$30+F!$H$32</f>
        <v>19</v>
      </c>
      <c r="Y18" s="49">
        <f>F!$C$6+F!$I$9+F!$N$6+F!$C$16+F!$I$15+F!$M$15+F!$D$22+F!$I$22+F!$M$25+F!$C$30+F!$I$32+F!$M$31</f>
        <v>19</v>
      </c>
      <c r="Z18" s="49">
        <f>F!$D$6+F!$H$9+F!$M$6+F!$D$16+F!$H$15+F!$N$15+F!$C$22+F!$H$22+F!$N$25+F!$D$30+F!$H$32+F!$N$31</f>
        <v>19</v>
      </c>
      <c r="AA18" s="47">
        <f>F!$C$6+F!$I$9+F!$N$6+F!$C$16+F!$I$15+F!$M$15+F!$D$22+F!$I$22+F!$M$25+F!$C$30+F!$I$32+F!$M$31+F!$D$39</f>
        <v>19</v>
      </c>
      <c r="AB18" s="47">
        <f>F!$D$6+F!$H$9+F!$M$6+F!$D$16+F!$H$15+F!$N$15+F!$C$22+F!$H$22+F!$N$25+F!$D$30+F!$H$32+F!$N$31+F!$C$39</f>
        <v>19</v>
      </c>
      <c r="AC18" s="49">
        <f>F!$C$6+F!$I$9+F!$N$6+F!$C$16+F!$I$15+F!$M$15+F!$D$22+F!$I$22+F!$M$25+F!$C$30+F!$I$32+F!$M$31+F!$D$39+F!$H$38</f>
        <v>19</v>
      </c>
      <c r="AD18" s="49">
        <f>F!$D$6+F!$H$9+F!$M$6+F!$D$16+F!$H$15+F!$N$15+F!$C$22+F!$H$22+F!$N$25+F!$D$30+F!$H$32+F!$N$31+F!$C$39+F!$I$38</f>
        <v>19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9</v>
      </c>
      <c r="H19" s="47">
        <f>F!$D$7+F!$H$7+F!$N$6</f>
        <v>3</v>
      </c>
      <c r="I19" s="49">
        <f>F!$C$7+F!$I$7+F!$M$6+F!$D$17</f>
        <v>12</v>
      </c>
      <c r="J19" s="49">
        <f>F!$D$7+F!$H$7+F!$N$6+F!$C$17</f>
        <v>3</v>
      </c>
      <c r="K19" s="47">
        <f>F!$C$7+F!$I$7+F!$M$6+F!$D$17+F!$I$14</f>
        <v>17</v>
      </c>
      <c r="L19" s="47">
        <f>F!$D$7+F!$H$7+F!$N$6+F!$C$17+F!$H$14</f>
        <v>4</v>
      </c>
      <c r="M19" s="49">
        <f>F!$C$7+F!$I$7+F!$M$6+F!$D$17+F!$I$14+F!$M$16</f>
        <v>17</v>
      </c>
      <c r="N19" s="49">
        <f>F!$D$7+F!$H$7+F!$N$6+F!$C$17+F!$H$14+F!$N$16</f>
        <v>7</v>
      </c>
      <c r="O19" s="47">
        <f>F!$C$7+F!$I$7+F!$M$6+F!$D$17+F!$I$14+F!$M$16+F!$D$24</f>
        <v>17</v>
      </c>
      <c r="P19" s="47">
        <f>F!$D$7+F!$H$7+F!$N$6+F!$C$17+F!$H$14+F!$N$16+F!$C$24</f>
        <v>11</v>
      </c>
      <c r="Q19" s="49">
        <f>F!$C$7+F!$I$7+F!$M$6+F!$D$17+F!$I$14+F!$M$16+F!$D$24+F!$I$23</f>
        <v>20</v>
      </c>
      <c r="R19" s="49">
        <f>F!$D$7+F!$H$7+F!$N$6+F!$C$17+F!$H$14+F!$N$16+F!$C$24+F!$H$23</f>
        <v>11</v>
      </c>
      <c r="S19" s="47">
        <f>F!$C$7+F!$I$7+F!$M$6+F!$D$17+F!$I$14+F!$M$16+F!$D$24+F!$I$23+F!$M$23</f>
        <v>21</v>
      </c>
      <c r="T19" s="47">
        <f>F!$D$7+F!$H$7+F!$N$6+F!$C$17+F!$H$14+F!$N$16+F!$C$24+F!$H$23+F!$N$23</f>
        <v>16</v>
      </c>
      <c r="U19" s="49">
        <f>F!$C$7+F!$I$7+F!$M$6+F!$D$17+F!$I$14+F!$M$16+F!$D$24+F!$I$23+F!$M$23+F!$D$30</f>
        <v>22</v>
      </c>
      <c r="V19" s="49">
        <f>F!$D$7+F!$H$7+F!$N$6+F!$C$17+F!$H$14+F!$N$16+F!$C$24+F!$H$23+F!$N$23+F!$C$30</f>
        <v>18</v>
      </c>
      <c r="W19" s="47">
        <f>F!$C$7+F!$I$7+F!$M$6+F!$D$17+F!$I$14+F!$M$16+F!$D$24+F!$I$23+F!$M$23+F!$D$30+F!$H$33</f>
        <v>22</v>
      </c>
      <c r="X19" s="47">
        <f>F!$D$7+F!$H$7+F!$N$6+F!$C$17+F!$H$14+F!$N$16+F!$C$24+F!$H$23+F!$N$23+F!$C$30+F!$I$33</f>
        <v>18</v>
      </c>
      <c r="Y19" s="49">
        <f>F!$C$7+F!$I$7+F!$M$6+F!$D$17+F!$I$14+F!$M$16+F!$D$24+F!$I$23+F!$M$23+F!$D$30+F!$H$33+F!$M$30</f>
        <v>22</v>
      </c>
      <c r="Z19" s="49">
        <f>F!$D$7+F!$H$7+F!$N$6+F!$C$17+F!$H$14+F!$N$16+F!$C$24+F!$H$23+F!$N$23+F!$C$30+F!$I$33+F!$N$30</f>
        <v>18</v>
      </c>
      <c r="AA19" s="47">
        <f>F!$C$7+F!$I$7+F!$M$6+F!$D$17+F!$I$14+F!$M$16+F!$D$24+F!$I$23+F!$M$23+F!$D$30+F!$H$33+F!$M$30+F!$D$40</f>
        <v>22</v>
      </c>
      <c r="AB19" s="47">
        <f>F!$D$7+F!$H$7+F!$N$6+F!$C$17+F!$H$14+F!$N$16+F!$C$24+F!$H$23+F!$N$23+F!$C$30+F!$I$33+F!$N$30+F!$C$40</f>
        <v>18</v>
      </c>
      <c r="AC19" s="49">
        <f>F!$C$7+F!$I$7+F!$M$6+F!$D$17+F!$I$14+F!$M$16+F!$D$24+F!$I$23+F!$M$23+F!$D$30+F!$H$33+F!$M$30+F!$D$40+F!$H$40</f>
        <v>22</v>
      </c>
      <c r="AD19" s="49">
        <f>F!$D$7+F!$H$7+F!$N$6+F!$C$17+F!$H$14+F!$N$16+F!$C$24+F!$H$23+F!$N$23+F!$C$30+F!$I$33+F!$N$30+F!$C$40+F!$I$40</f>
        <v>18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7</v>
      </c>
      <c r="H20" s="47">
        <f>F!$D$8+F!$H$6+F!$N$7</f>
        <v>15</v>
      </c>
      <c r="I20" s="49">
        <f>F!$C$8+F!$I$6+F!$M$7+F!$D$16</f>
        <v>9</v>
      </c>
      <c r="J20" s="49">
        <f>F!$D$8+F!$H$6+F!$N$7+F!$C$16</f>
        <v>18</v>
      </c>
      <c r="K20" s="47">
        <f>F!$C$8+F!$I$6+F!$M$7+F!$D$16+F!$H$14</f>
        <v>10</v>
      </c>
      <c r="L20" s="47">
        <f>F!$D$8+F!$H$6+F!$N$7+F!$C$16+F!$I$14</f>
        <v>23</v>
      </c>
      <c r="M20" s="49">
        <f>F!$C$8+F!$I$6+F!$M$7+F!$D$16+F!$H$14+F!$M$17</f>
        <v>13</v>
      </c>
      <c r="N20" s="49">
        <f>F!$D$8+F!$H$6+F!$N$7+F!$C$16+F!$I$14+F!$N$17</f>
        <v>23</v>
      </c>
      <c r="O20" s="47">
        <f>F!$C$8+F!$I$6+F!$M$7+F!$D$16+F!$H$14+F!$M$17+F!$D$23</f>
        <v>14</v>
      </c>
      <c r="P20" s="47">
        <f>F!$D$8+F!$H$6+F!$N$7+F!$C$16+F!$I$14+F!$N$17+F!$C$23</f>
        <v>28</v>
      </c>
      <c r="Q20" s="49">
        <f>F!$C$8+F!$I$6+F!$M$7+F!$D$16+F!$H$14+F!$M$17+F!$D$23+F!$I$24</f>
        <v>14</v>
      </c>
      <c r="R20" s="49">
        <f>F!$D$8+F!$H$6+F!$N$7+F!$C$16+F!$I$14+F!$N$17+F!$C$23+F!$H$24</f>
        <v>30</v>
      </c>
      <c r="S20" s="47">
        <f>F!$C$8+F!$I$6+F!$M$7+F!$D$16+F!$H$14+F!$M$17+F!$D$23+F!$I$24+F!$M$22</f>
        <v>17</v>
      </c>
      <c r="T20" s="47">
        <f>F!$D$8+F!$H$6+F!$N$7+F!$C$16+F!$I$14+F!$N$17+F!$C$23+F!$H$24+F!$N$22</f>
        <v>30</v>
      </c>
      <c r="U20" s="49">
        <f>F!$C$8+F!$I$6+F!$M$7+F!$D$16+F!$H$14+F!$M$17+F!$D$23+F!$I$24+F!$M$22+F!$D$31</f>
        <v>17</v>
      </c>
      <c r="V20" s="49">
        <f>F!$D$8+F!$H$6+F!$N$7+F!$C$16+F!$I$14+F!$N$17+F!$C$23+F!$H$24+F!$N$22+F!$C$31</f>
        <v>34</v>
      </c>
      <c r="W20" s="47">
        <f>F!$C$8+F!$I$6+F!$M$7+F!$D$16+F!$H$14+F!$M$17+F!$D$23+F!$I$24+F!$M$22+F!$D$31+F!$H$32</f>
        <v>17</v>
      </c>
      <c r="X20" s="47">
        <f>F!$D$8+F!$H$6+F!$N$7+F!$C$16+F!$I$14+F!$N$17+F!$C$23+F!$H$24+F!$N$22+F!$C$31+F!$I$32</f>
        <v>34</v>
      </c>
      <c r="Y20" s="49">
        <f>F!$C$8+F!$I$6+F!$M$7+F!$D$16+F!$H$14+F!$M$17+F!$D$23+F!$I$24+F!$M$22+F!$D$31+F!$H$32+F!$N$30</f>
        <v>17</v>
      </c>
      <c r="Z20" s="49">
        <f>F!$D$8+F!$H$6+F!$N$7+F!$C$16+F!$I$14+F!$N$17+F!$C$23+F!$H$24+F!$N$22+F!$C$31+F!$I$32+F!$M$30</f>
        <v>34</v>
      </c>
      <c r="AA20" s="47">
        <f>F!$C$8+F!$I$6+F!$M$7+F!$D$16+F!$H$14+F!$M$17+F!$D$23+F!$I$24+F!$M$22+F!$D$31+F!$H$32+F!$N$30+F!$D$41</f>
        <v>17</v>
      </c>
      <c r="AB20" s="47">
        <f>F!$D$8+F!$H$6+F!$N$7+F!$C$16+F!$I$14+F!$N$17+F!$C$23+F!$H$24+F!$N$22+F!$C$31+F!$I$32+F!$M$30+F!$C$41</f>
        <v>34</v>
      </c>
      <c r="AC20" s="49">
        <f>F!$C$8+F!$I$6+F!$M$7+F!$D$16+F!$H$14+F!$M$17+F!$D$23+F!$I$24+F!$M$22+F!$D$31+F!$H$32+F!$N$30+F!$D$41+F!$H$39</f>
        <v>17</v>
      </c>
      <c r="AD20" s="49">
        <f>F!$D$8+F!$H$6+F!$N$7+F!$C$16+F!$I$14+F!$N$17+F!$C$23+F!$H$24+F!$N$22+F!$C$31+F!$I$32+F!$M$30+F!$C$41+F!$I$39</f>
        <v>34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13</v>
      </c>
      <c r="H21" s="47">
        <f>F!$D$9+F!$H$8+F!$N$8</f>
        <v>0</v>
      </c>
      <c r="I21" s="49">
        <f>F!$C$9+F!$I$8+F!$M$8+F!$D$15</f>
        <v>15</v>
      </c>
      <c r="J21" s="49">
        <f>F!$D$9+F!$H$8+F!$N$8+F!$C$15</f>
        <v>0</v>
      </c>
      <c r="K21" s="47">
        <f>F!$C$9+F!$I$8+F!$M$8+F!$D$15+F!$H$15</f>
        <v>19</v>
      </c>
      <c r="L21" s="47">
        <f>F!$D$9+F!$H$8+F!$N$8+F!$C$15+F!$I$15</f>
        <v>0</v>
      </c>
      <c r="M21" s="49">
        <f>F!$C$9+F!$I$8+F!$M$8+F!$D$15+F!$H$15+F!$N$16</f>
        <v>22</v>
      </c>
      <c r="N21" s="49">
        <f>F!$D$9+F!$H$8+F!$N$8+F!$C$15+F!$I$15+F!$M$16</f>
        <v>0</v>
      </c>
      <c r="O21" s="47">
        <f>F!$C$9+F!$I$8+F!$M$8+F!$D$15+F!$H$15+F!$N$16+F!$C$23</f>
        <v>27</v>
      </c>
      <c r="P21" s="47">
        <f>F!$D$9+F!$H$8+F!$N$8+F!$C$15+F!$I$15+F!$M$16+F!$D$23</f>
        <v>1</v>
      </c>
      <c r="Q21" s="49">
        <f>F!$C$9+F!$I$8+F!$M$8+F!$D$15+F!$H$15+F!$N$16+F!$C$23+F!$I$25</f>
        <v>30</v>
      </c>
      <c r="R21" s="49">
        <f>F!$D$9+F!$H$8+F!$N$8+F!$C$15+F!$I$15+F!$M$16+F!$D$23+F!$H$25</f>
        <v>1</v>
      </c>
      <c r="S21" s="47">
        <f>F!$C$9+F!$I$8+F!$M$8+F!$D$15+F!$H$15+F!$N$16+F!$C$23+F!$I$25+F!$M$24</f>
        <v>36</v>
      </c>
      <c r="T21" s="47">
        <f>F!$D$9+F!$H$8+F!$N$8+F!$C$15+F!$I$15+F!$M$16+F!$D$23+F!$H$25+F!$N$24</f>
        <v>1</v>
      </c>
      <c r="U21" s="49">
        <f>F!$C$9+F!$I$8+F!$M$8+F!$D$15+F!$H$15+F!$N$16+F!$C$23+F!$I$25+F!$M$24+F!$D$32</f>
        <v>39</v>
      </c>
      <c r="V21" s="49">
        <f>F!$D$9+F!$H$8+F!$N$8+F!$C$15+F!$I$15+F!$M$16+F!$D$23+F!$H$25+F!$N$24+F!$C$32</f>
        <v>1</v>
      </c>
      <c r="W21" s="47">
        <f>F!$C$9+F!$I$8+F!$M$8+F!$D$15+F!$H$15+F!$N$16+F!$C$23+F!$I$25+F!$M$24+F!$D$32+F!$H$31</f>
        <v>39</v>
      </c>
      <c r="X21" s="47">
        <f>F!$D$9+F!$H$8+F!$N$8+F!$C$15+F!$I$15+F!$M$16+F!$D$23+F!$H$25+F!$N$24+F!$C$32+F!$I$31</f>
        <v>1</v>
      </c>
      <c r="Y21" s="49">
        <f>F!$C$9+F!$I$8+F!$M$8+F!$D$15+F!$H$15+F!$N$16+F!$C$23+F!$I$25+F!$M$24+F!$D$32+F!$H$31+F!$N$31</f>
        <v>39</v>
      </c>
      <c r="Z21" s="49">
        <f>F!$D$9+F!$H$8+F!$N$8+F!$C$15+F!$I$15+F!$M$16+F!$D$23+F!$H$25+F!$N$24+F!$C$32+F!$I$31+F!$M$31</f>
        <v>1</v>
      </c>
      <c r="AA21" s="47">
        <f>F!$C$9+F!$I$8+F!$M$8+F!$D$15+F!$H$15+F!$N$16+F!$C$23+F!$I$25+F!$M$24+F!$D$32+F!$H$31+F!$N$31+F!$C$40</f>
        <v>39</v>
      </c>
      <c r="AB21" s="47">
        <f>F!$D$9+F!$H$8+F!$N$8+F!$C$15+F!$I$15+F!$M$16+F!$D$23+F!$H$25+F!$N$24+F!$C$32+F!$I$31+F!$M$31+F!$D$40</f>
        <v>1</v>
      </c>
      <c r="AC21" s="49">
        <f>F!$C$9+F!$I$8+F!$M$8+F!$D$15+F!$H$15+F!$N$16+F!$C$23+F!$I$25+F!$M$24+F!$D$32+F!$H$31+F!$N$31+F!$C$40+F!$I$39</f>
        <v>39</v>
      </c>
      <c r="AD21" s="49">
        <f>F!$D$9+F!$H$8+F!$N$8+F!$C$15+F!$I$15+F!$M$16+F!$D$23+F!$H$25+F!$N$24+F!$C$32+F!$I$31+F!$M$31+F!$D$40+F!$H$39</f>
        <v>1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9</v>
      </c>
      <c r="H22" s="47">
        <f>F!$C$8+F!$I$8+F!$N$9</f>
        <v>8</v>
      </c>
      <c r="I22" s="49">
        <f>F!$D$8+F!$H$8+F!$M$9+F!$D$14</f>
        <v>12</v>
      </c>
      <c r="J22" s="49">
        <f>F!$C$8+F!$I$8+F!$N$9+F!$C$14</f>
        <v>8</v>
      </c>
      <c r="K22" s="47">
        <f>F!$D$8+F!$H$8+F!$M$9+F!$D$14+F!$H$16</f>
        <v>13</v>
      </c>
      <c r="L22" s="47">
        <f>F!$C$8+F!$I$8+F!$N$9+F!$C$14+F!$I$16</f>
        <v>11</v>
      </c>
      <c r="M22" s="49">
        <f>F!$D$8+F!$H$8+F!$M$9+F!$D$14+F!$H$16+F!$N$15</f>
        <v>17</v>
      </c>
      <c r="N22" s="49">
        <f>F!$C$8+F!$I$8+F!$N$9+F!$C$14+F!$I$16+F!$M$15</f>
        <v>14</v>
      </c>
      <c r="O22" s="47">
        <f>F!$D$8+F!$H$8+F!$M$9+F!$D$14+F!$H$16+F!$N$15+F!$C$24</f>
        <v>21</v>
      </c>
      <c r="P22" s="47">
        <f>F!$C$8+F!$I$8+F!$N$9+F!$C$14+F!$I$16+F!$M$15+F!$D$24</f>
        <v>14</v>
      </c>
      <c r="Q22" s="49">
        <f>F!$D$8+F!$H$8+F!$M$9+F!$D$14+F!$H$16+F!$N$15+F!$C$24+F!$H$24</f>
        <v>23</v>
      </c>
      <c r="R22" s="49">
        <f>F!$C$8+F!$I$8+F!$N$9+F!$C$14+F!$I$16+F!$M$15+F!$D$24+F!$I$24</f>
        <v>14</v>
      </c>
      <c r="S22" s="47">
        <f>F!$D$8+F!$H$8+F!$M$9+F!$D$14+F!$H$16+F!$N$15+F!$C$24+F!$H$24+F!$N$24</f>
        <v>23</v>
      </c>
      <c r="T22" s="47">
        <f>F!$C$8+F!$I$8+F!$N$9+F!$C$14+F!$I$16+F!$M$15+F!$D$24+F!$I$24+F!$M$24</f>
        <v>20</v>
      </c>
      <c r="U22" s="49">
        <f>F!$D$8+F!$H$8+F!$M$9+F!$D$14+F!$H$16+F!$N$15+F!$C$24+F!$H$24+F!$N$24+F!$D$33</f>
        <v>26</v>
      </c>
      <c r="V22" s="49">
        <f>F!$C$8+F!$I$8+F!$N$9+F!$C$14+F!$I$16+F!$M$15+F!$D$24+F!$I$24+F!$M$24+F!$C$33</f>
        <v>20</v>
      </c>
      <c r="W22" s="47">
        <f>F!$D$8+F!$H$8+F!$M$9+F!$D$14+F!$H$16+F!$N$15+F!$C$24+F!$H$24+F!$N$24+F!$D$33+F!$H$30</f>
        <v>26</v>
      </c>
      <c r="X22" s="47">
        <f>F!$C$8+F!$I$8+F!$N$9+F!$C$14+F!$I$16+F!$M$15+F!$D$24+F!$I$24+F!$M$24+F!$C$33+F!$I$30</f>
        <v>20</v>
      </c>
      <c r="Y22" s="49">
        <f>F!$D$8+F!$H$8+F!$M$9+F!$D$14+F!$H$16+F!$N$15+F!$C$24+F!$H$24+F!$N$24+F!$D$33+F!$H$30+F!$N$32</f>
        <v>26</v>
      </c>
      <c r="Z22" s="49">
        <f>F!$C$8+F!$I$8+F!$N$9+F!$C$14+F!$I$16+F!$M$15+F!$D$24+F!$I$24+F!$M$24+F!$C$33+F!$I$30+F!$M$32</f>
        <v>20</v>
      </c>
      <c r="AA22" s="47">
        <f>F!$D$8+F!$H$8+F!$M$9+F!$D$14+F!$H$16+F!$N$15+F!$C$24+F!$H$24+F!$N$24+F!$D$33+F!$H$30+F!$N$32+F!$C$39</f>
        <v>26</v>
      </c>
      <c r="AB22" s="47">
        <f>F!$C$8+F!$I$8+F!$N$9+F!$C$14+F!$I$16+F!$M$15+F!$D$24+F!$I$24+F!$M$24+F!$C$33+F!$I$30+F!$M$32+F!$D$39</f>
        <v>20</v>
      </c>
      <c r="AC22" s="49">
        <f>F!$D$8+F!$H$8+F!$M$9+F!$D$14+F!$H$16+F!$N$15+F!$C$24+F!$H$24+F!$N$24+F!$D$33+F!$H$30+F!$N$32+F!$C$39+F!$I$40</f>
        <v>26</v>
      </c>
      <c r="AD22" s="49">
        <f>F!$C$8+F!$I$8+F!$N$9+F!$C$14+F!$I$16+F!$M$15+F!$D$24+F!$I$24+F!$M$24+F!$C$33+F!$I$30+F!$M$32+F!$D$39+F!$H$40</f>
        <v>20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12</v>
      </c>
      <c r="M23" s="49">
        <f>F!$D$9+F!$H$9+F!$N$9+F!$C$17+F!$H$17+F!$N$17</f>
        <v>0</v>
      </c>
      <c r="N23" s="49">
        <f>F!$C$9+F!$I$9+F!$M$9+F!$D$17+F!$I$17+F!$M$17</f>
        <v>15</v>
      </c>
      <c r="O23" s="47">
        <f>F!$D$9+F!$H$9+F!$N$9+F!$C$17+F!$H$17+F!$N$17+F!$C$25</f>
        <v>0</v>
      </c>
      <c r="P23" s="47">
        <f>F!$C$9+F!$I$9+F!$M$9+F!$D$17+F!$I$17+F!$M$17+F!$D$25</f>
        <v>18</v>
      </c>
      <c r="Q23" s="49">
        <f>F!$D$9+F!$H$9+F!$N$9+F!$C$17+F!$H$17+F!$N$17+F!$C$25+F!$H$25</f>
        <v>0</v>
      </c>
      <c r="R23" s="49">
        <f>F!$C$9+F!$I$9+F!$M$9+F!$D$17+F!$I$17+F!$M$17+F!$D$25+F!$I$25</f>
        <v>21</v>
      </c>
      <c r="S23" s="47">
        <f>F!$D$9+F!$H$9+F!$N$9+F!$C$17+F!$H$17+F!$N$17+F!$C$25+F!$H$25+F!$N$25</f>
        <v>0</v>
      </c>
      <c r="T23" s="47">
        <f>F!$C$9+F!$I$9+F!$M$9+F!$D$17+F!$I$17+F!$M$17+F!$D$25+F!$I$25+F!$M$25</f>
        <v>24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27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27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27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27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27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55</v>
      </c>
      <c r="H24" s="47">
        <f t="shared" si="1"/>
        <v>55</v>
      </c>
      <c r="I24" s="49">
        <f t="shared" si="1"/>
        <v>68</v>
      </c>
      <c r="J24" s="49">
        <f t="shared" si="1"/>
        <v>68</v>
      </c>
      <c r="K24" s="47">
        <f t="shared" si="1"/>
        <v>82</v>
      </c>
      <c r="L24" s="47">
        <f t="shared" si="1"/>
        <v>82</v>
      </c>
      <c r="M24" s="49">
        <f t="shared" si="1"/>
        <v>98</v>
      </c>
      <c r="N24" s="49">
        <f t="shared" si="1"/>
        <v>98</v>
      </c>
      <c r="O24" s="47">
        <f t="shared" si="1"/>
        <v>114</v>
      </c>
      <c r="P24" s="47">
        <f t="shared" si="1"/>
        <v>114</v>
      </c>
      <c r="Q24" s="49">
        <f t="shared" si="1"/>
        <v>127</v>
      </c>
      <c r="R24" s="49">
        <f t="shared" si="1"/>
        <v>127</v>
      </c>
      <c r="S24" s="47">
        <f t="shared" si="1"/>
        <v>145</v>
      </c>
      <c r="T24" s="47">
        <f t="shared" si="1"/>
        <v>145</v>
      </c>
      <c r="U24" s="49">
        <f t="shared" si="1"/>
        <v>158</v>
      </c>
      <c r="V24" s="49">
        <f t="shared" si="1"/>
        <v>158</v>
      </c>
      <c r="W24" s="47">
        <f t="shared" si="1"/>
        <v>158</v>
      </c>
      <c r="X24" s="47">
        <f t="shared" si="1"/>
        <v>158</v>
      </c>
      <c r="Y24" s="49">
        <f t="shared" si="1"/>
        <v>158</v>
      </c>
      <c r="Z24" s="49">
        <f t="shared" si="1"/>
        <v>158</v>
      </c>
      <c r="AA24" s="47">
        <f t="shared" si="1"/>
        <v>158</v>
      </c>
      <c r="AB24" s="47">
        <f t="shared" si="1"/>
        <v>158</v>
      </c>
      <c r="AC24" s="49">
        <f t="shared" si="1"/>
        <v>158</v>
      </c>
      <c r="AD24" s="49">
        <f t="shared" si="1"/>
        <v>158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1</v>
      </c>
      <c r="U5" s="49">
        <f>IF(F!M6=F!N6,AD$5,AE$5)</f>
        <v>0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0</v>
      </c>
      <c r="Z5" s="49">
        <f>IF(F!M6&gt;F!N6,AD$5,AE$5)</f>
        <v>1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C.PINAR BLD.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BAĞLARBAŞI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11 NİSAN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0</v>
      </c>
      <c r="D14" s="49">
        <f>IF(F!C15&lt;F!D15,AD$5,AE$5)</f>
        <v>1</v>
      </c>
      <c r="E14" s="48" t="str">
        <f>T!B11</f>
        <v>KARAKÖPRÜ BLD.</v>
      </c>
      <c r="F14" s="49">
        <f>IF(F!D15&gt;F!C15,AD$5,AE$5)</f>
        <v>1</v>
      </c>
      <c r="G14" s="49">
        <f>IF(F!C15=F!D15,AD$5,AE$5)</f>
        <v>0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1</v>
      </c>
      <c r="L14" s="47">
        <f>IF(F!H15=F!I15,AD$5,AE$5)</f>
        <v>0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0</v>
      </c>
      <c r="Q14" s="47">
        <f>IF(F!H15&gt;F!I15,AD$5,AE$5)</f>
        <v>1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0</v>
      </c>
      <c r="V14" s="49">
        <f>IF(F!M15&lt;F!N15,AD$5,AE$5)</f>
        <v>1</v>
      </c>
      <c r="W14" s="48" t="str">
        <f>T!B12</f>
        <v>BAĞLARBAŞI SPOR</v>
      </c>
      <c r="X14" s="49">
        <f>IF(F!M15&lt;F!N15,AD$5,AE$5)</f>
        <v>1</v>
      </c>
      <c r="Y14" s="49">
        <f>IF(F!M15=F!N15,AD$5,AE$5)</f>
        <v>0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C.PINAR BLD.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0</v>
      </c>
      <c r="V15" s="49">
        <f>IF(F!M16&lt;F!N16,AD$5,AE$5)</f>
        <v>1</v>
      </c>
      <c r="W15" s="48" t="str">
        <f>T!B11</f>
        <v>KARAKÖPRÜ BLD.</v>
      </c>
      <c r="X15" s="49">
        <f>IF(F!M16&lt;F!N16,AD$5,AE$5)</f>
        <v>1</v>
      </c>
      <c r="Y15" s="49">
        <f>IF(F!M16=F!N16,AD$5,AE$5)</f>
        <v>0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11 NİSAN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BÜYÜKŞEHİR BLD.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1</v>
      </c>
      <c r="L21" s="47">
        <f>IF(F!H22=F!I22,AD$5,AE$5)</f>
        <v>0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0</v>
      </c>
      <c r="Q21" s="47">
        <f>IF(F!H22&gt;F!I22,AD$5,AE$5)</f>
        <v>1</v>
      </c>
      <c r="R21" s="66"/>
      <c r="S21" s="48" t="str">
        <f>T!B10</f>
        <v>C.PINAR TİGEM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1</v>
      </c>
      <c r="C22" s="49">
        <f>IF(F!C23=F!D23,AD$5,AE$5)</f>
        <v>0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0</v>
      </c>
      <c r="H22" s="49">
        <f>IF(F!C23&gt;F!D23,AD$5,AE$5)</f>
        <v>1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11 NİSAN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0</v>
      </c>
      <c r="V22" s="49">
        <f>IF(F!M23&lt;F!N23,AD$5,AE$5)</f>
        <v>1</v>
      </c>
      <c r="W22" s="48" t="str">
        <f>T!B7</f>
        <v>C.PINAR BLD.</v>
      </c>
      <c r="X22" s="49">
        <f>IF(F!M23&lt;F!N23,AD$5,AE$5)</f>
        <v>1</v>
      </c>
      <c r="Y22" s="49">
        <f>IF(F!M23=F!N23,AD$5,AE$5)</f>
        <v>0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1</v>
      </c>
      <c r="C23" s="49">
        <f>IF(F!C24=F!D24,AD$5,AE$5)</f>
        <v>0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0</v>
      </c>
      <c r="H23" s="49">
        <f>IF(F!C24&gt;F!D24,AD$5,AE$5)</f>
        <v>1</v>
      </c>
      <c r="I23" s="53"/>
      <c r="J23" s="46" t="str">
        <f>T!B12</f>
        <v>BAĞLARBAŞI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KARAKÖPRÜ BLD.</v>
      </c>
      <c r="T23" s="49">
        <f>IF(F!M24&gt;F!N24,AD$5,AE$5)</f>
        <v>1</v>
      </c>
      <c r="U23" s="49">
        <f>IF(F!M24=F!N24,AD$5,AE$5)</f>
        <v>0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0</v>
      </c>
      <c r="Z23" s="49">
        <f>IF(F!M24&gt;F!N24,AD$5,AE$5)</f>
        <v>1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C.PINAR BLD.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KARAKÖPRÜ BLD.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BAĞLARBAŞI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11 NİSAN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C.PINAR BLD.</v>
      </c>
      <c r="B30" s="49">
        <f>IF(F!C31&gt;F!D31,AD$5,AE$5)</f>
        <v>1</v>
      </c>
      <c r="C30" s="49">
        <f>IF(F!C31=F!D31,AD$5,AE$5)</f>
        <v>0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0</v>
      </c>
      <c r="H30" s="49">
        <f>IF(F!C31&gt;F!D31,AD$5,AE$5)</f>
        <v>1</v>
      </c>
      <c r="I30" s="64"/>
      <c r="J30" s="46" t="str">
        <f>T!B11</f>
        <v>KARAKÖPRÜ BLD.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KARAKÖPRÜ BLD.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KARAKÖPRÜ BLD.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BAĞLARBAŞI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BAĞLARBAŞI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BLD.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KARAKÖPRÜ BLD.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11 NİSAN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C.PINAR TİGEM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2</v>
      </c>
      <c r="N6" s="96">
        <f>T!E8</f>
        <v>1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3</v>
      </c>
      <c r="N7" s="96">
        <f>T!E7</f>
        <v>9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3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3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1</v>
      </c>
      <c r="I14" s="96">
        <f>T!G9</f>
        <v>5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3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2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4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3</v>
      </c>
      <c r="N15" s="96">
        <f>T!H12</f>
        <v>4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3</v>
      </c>
      <c r="D16" s="96">
        <f>T!F10</f>
        <v>2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1</v>
      </c>
      <c r="I16" s="96">
        <f>T!G7</f>
        <v>3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3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3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3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4</v>
      </c>
      <c r="I22" s="96">
        <f>T!J8</f>
        <v>1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5</v>
      </c>
      <c r="D23" s="96">
        <f>T!I10</f>
        <v>1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3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1</v>
      </c>
      <c r="N23" s="96">
        <f>T!K7</f>
        <v>5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4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2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6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3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3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2</v>
      </c>
      <c r="D30" s="96">
        <f>T!L9</f>
        <v>1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0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4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0</v>
      </c>
      <c r="I31" s="96">
        <f>T!M7</f>
        <v>0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3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0</v>
      </c>
      <c r="I32" s="96">
        <f>T!M8</f>
        <v>0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3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0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0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0</v>
      </c>
      <c r="D39" s="96">
        <f>T!O8</f>
        <v>0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0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0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BÜYÜKŞEHİR BLD.</v>
      </c>
      <c r="C5" s="190" t="str">
        <f>F!B6</f>
        <v>C.PINAR BLD.</v>
      </c>
      <c r="D5" s="190"/>
      <c r="E5" s="190"/>
      <c r="F5" s="190"/>
      <c r="G5" s="190"/>
      <c r="H5" s="190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0" t="str">
        <f>F!B7</f>
        <v>ANADOLU GENÇLİK</v>
      </c>
      <c r="D6" s="190"/>
      <c r="E6" s="190"/>
      <c r="F6" s="190"/>
      <c r="G6" s="190"/>
      <c r="H6" s="190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0" t="str">
        <f>F!B8</f>
        <v>BAĞLARBAŞI SPOR</v>
      </c>
      <c r="D7" s="190"/>
      <c r="E7" s="190"/>
      <c r="F7" s="190"/>
      <c r="G7" s="190"/>
      <c r="H7" s="190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0" t="str">
        <f>F!B9</f>
        <v>63 EMİN GÜCÜ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ANADOLU GENÇLİK</v>
      </c>
      <c r="C5" s="190" t="str">
        <f>F!G6</f>
        <v>C.PINAR TİGEM</v>
      </c>
      <c r="D5" s="190"/>
      <c r="E5" s="190"/>
      <c r="F5" s="190"/>
      <c r="G5" s="190"/>
      <c r="H5" s="190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0" t="str">
        <f>F!G7</f>
        <v>11 NİSAN SPOR</v>
      </c>
      <c r="D6" s="190"/>
      <c r="E6" s="190"/>
      <c r="F6" s="190"/>
      <c r="G6" s="190"/>
      <c r="H6" s="190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0" t="str">
        <f>F!G8</f>
        <v>KARAKÖPRÜ BLD.</v>
      </c>
      <c r="D7" s="190"/>
      <c r="E7" s="190"/>
      <c r="F7" s="190"/>
      <c r="G7" s="190"/>
      <c r="H7" s="190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0" t="str">
        <f>F!G9</f>
        <v>BÜYÜKŞEHİR BLD.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 aca="true" t="shared" si="1" ref="I12:I19">(D12*3)+(E12*1)+(F12*0)</f>
        <v>6</v>
      </c>
      <c r="J12" s="26">
        <f aca="true" t="shared" si="2" ref="J12:J19"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 t="shared" si="1"/>
        <v>3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 t="shared" si="0"/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11 NİSAN SPOR</v>
      </c>
      <c r="C5" s="190" t="str">
        <f>F!L6</f>
        <v>BÜYÜKŞEHİR BLD.</v>
      </c>
      <c r="D5" s="190"/>
      <c r="E5" s="190"/>
      <c r="F5" s="190"/>
      <c r="G5" s="190"/>
      <c r="H5" s="190"/>
      <c r="I5" s="24">
        <f>F!M6</f>
        <v>2</v>
      </c>
      <c r="J5" s="24">
        <f>F!N6</f>
        <v>1</v>
      </c>
    </row>
    <row r="6" spans="1:10" ht="30" customHeight="1">
      <c r="A6" s="23">
        <v>2</v>
      </c>
      <c r="B6" s="81" t="str">
        <f>F!K7</f>
        <v>C.PINAR TİGEM</v>
      </c>
      <c r="C6" s="190" t="str">
        <f>F!L7</f>
        <v>C.PINAR BLD.</v>
      </c>
      <c r="D6" s="190"/>
      <c r="E6" s="190"/>
      <c r="F6" s="190"/>
      <c r="G6" s="190"/>
      <c r="H6" s="190"/>
      <c r="I6" s="24">
        <f>F!M7</f>
        <v>3</v>
      </c>
      <c r="J6" s="24">
        <f>F!N7</f>
        <v>9</v>
      </c>
    </row>
    <row r="7" spans="1:10" ht="30" customHeight="1">
      <c r="A7" s="23">
        <v>3</v>
      </c>
      <c r="B7" s="81" t="str">
        <f>F!K8</f>
        <v>KARAKÖPRÜ BLD.</v>
      </c>
      <c r="C7" s="190" t="str">
        <f>F!L8</f>
        <v>ANADOLU GENÇLİK</v>
      </c>
      <c r="D7" s="190"/>
      <c r="E7" s="190"/>
      <c r="F7" s="190"/>
      <c r="G7" s="190"/>
      <c r="H7" s="190"/>
      <c r="I7" s="24">
        <f>F!M8</f>
        <v>3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0" t="str">
        <f>F!L9</f>
        <v>63 EMİN GÜCÜ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3</v>
      </c>
      <c r="D12" s="25">
        <f>'S.'!I9</f>
        <v>3</v>
      </c>
      <c r="E12" s="25">
        <f>'S.'!J9</f>
        <v>0</v>
      </c>
      <c r="F12" s="25">
        <f>'S.'!K9</f>
        <v>0</v>
      </c>
      <c r="G12" s="25">
        <f>'S.'!G21</f>
        <v>13</v>
      </c>
      <c r="H12" s="25">
        <f>'S.'!H21</f>
        <v>0</v>
      </c>
      <c r="I12" s="26">
        <f aca="true" t="shared" si="1" ref="I12:I19">(D12*3)+(E12*1)+(F12*0)</f>
        <v>9</v>
      </c>
      <c r="J12" s="26">
        <f aca="true" t="shared" si="2" ref="J12:J19">G12-H12</f>
        <v>13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3</v>
      </c>
      <c r="D13" s="25">
        <f>'S.'!I7</f>
        <v>3</v>
      </c>
      <c r="E13" s="25">
        <f>'S.'!J7</f>
        <v>0</v>
      </c>
      <c r="F13" s="25">
        <f>'S.'!K7</f>
        <v>0</v>
      </c>
      <c r="G13" s="25">
        <f>'S.'!G19</f>
        <v>9</v>
      </c>
      <c r="H13" s="25">
        <f>'S.'!H19</f>
        <v>3</v>
      </c>
      <c r="I13" s="26">
        <f t="shared" si="1"/>
        <v>9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3</v>
      </c>
      <c r="D14" s="25">
        <f>'S.'!I5</f>
        <v>2</v>
      </c>
      <c r="E14" s="25">
        <f>'S.'!J5</f>
        <v>0</v>
      </c>
      <c r="F14" s="25">
        <f>'S.'!K5</f>
        <v>1</v>
      </c>
      <c r="G14" s="25">
        <f>'S.'!G17</f>
        <v>13</v>
      </c>
      <c r="H14" s="25">
        <f>'S.'!H17</f>
        <v>7</v>
      </c>
      <c r="I14" s="26">
        <f t="shared" si="1"/>
        <v>6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3</v>
      </c>
      <c r="D15" s="25">
        <f>'S.'!I10</f>
        <v>2</v>
      </c>
      <c r="E15" s="25">
        <f>'S.'!J10</f>
        <v>0</v>
      </c>
      <c r="F15" s="25">
        <f>'S.'!K10</f>
        <v>1</v>
      </c>
      <c r="G15" s="25">
        <f>'S.'!G22</f>
        <v>9</v>
      </c>
      <c r="H15" s="25">
        <f>'S.'!H22</f>
        <v>8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3</v>
      </c>
      <c r="D16" s="25">
        <f>'S.'!I6</f>
        <v>1</v>
      </c>
      <c r="E16" s="25">
        <f>'S.'!J6</f>
        <v>0</v>
      </c>
      <c r="F16" s="25">
        <f>'S.'!K6</f>
        <v>2</v>
      </c>
      <c r="G16" s="25">
        <f>'S.'!G18</f>
        <v>4</v>
      </c>
      <c r="H16" s="25">
        <f>'S.'!H18</f>
        <v>4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3</v>
      </c>
      <c r="D17" s="25">
        <f>'S.'!I8</f>
        <v>1</v>
      </c>
      <c r="E17" s="25">
        <f>'S.'!J8</f>
        <v>0</v>
      </c>
      <c r="F17" s="25">
        <f>'S.'!K8</f>
        <v>2</v>
      </c>
      <c r="G17" s="25">
        <f>'S.'!G20</f>
        <v>7</v>
      </c>
      <c r="H17" s="25">
        <f>'S.'!H20</f>
        <v>15</v>
      </c>
      <c r="I17" s="26">
        <f t="shared" si="1"/>
        <v>3</v>
      </c>
      <c r="J17" s="26">
        <f t="shared" si="2"/>
        <v>-8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3</v>
      </c>
      <c r="D18" s="25">
        <f>'S.'!I4</f>
        <v>0</v>
      </c>
      <c r="E18" s="25">
        <f>'S.'!J4</f>
        <v>0</v>
      </c>
      <c r="F18" s="25">
        <f>'S.'!K4</f>
        <v>3</v>
      </c>
      <c r="G18" s="25">
        <f>'S.'!G16</f>
        <v>0</v>
      </c>
      <c r="H18" s="25">
        <f>'S.'!H16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3</v>
      </c>
      <c r="D19" s="25">
        <f>'S.'!I11</f>
        <v>0</v>
      </c>
      <c r="E19" s="25">
        <f>'S.'!J11</f>
        <v>0</v>
      </c>
      <c r="F19" s="25">
        <f>'S.'!K11</f>
        <v>3</v>
      </c>
      <c r="G19" s="25">
        <f>'S.'!G23</f>
        <v>0</v>
      </c>
      <c r="H19" s="25">
        <f>'S.'!H23</f>
        <v>9</v>
      </c>
      <c r="I19" s="26">
        <f t="shared" si="1"/>
        <v>0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ANADOLU GENÇLİK</v>
      </c>
      <c r="C5" s="190" t="str">
        <f>F!B14</f>
        <v>BAĞLARBAŞI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3</v>
      </c>
    </row>
    <row r="6" spans="1:10" ht="30" customHeight="1">
      <c r="A6" s="23">
        <v>2</v>
      </c>
      <c r="B6" s="81" t="str">
        <f>F!A15</f>
        <v>C.PINAR BLD.</v>
      </c>
      <c r="C6" s="190" t="str">
        <f>F!B15</f>
        <v>KARAKÖPRÜ BLD.</v>
      </c>
      <c r="D6" s="190"/>
      <c r="E6" s="190"/>
      <c r="F6" s="190"/>
      <c r="G6" s="190"/>
      <c r="H6" s="190"/>
      <c r="I6" s="24">
        <f>F!C15</f>
        <v>0</v>
      </c>
      <c r="J6" s="24">
        <f>F!D15</f>
        <v>2</v>
      </c>
    </row>
    <row r="7" spans="1:10" ht="30" customHeight="1">
      <c r="A7" s="23">
        <v>3</v>
      </c>
      <c r="B7" s="81" t="str">
        <f>F!A16</f>
        <v>BÜYÜKŞEHİR BLD.</v>
      </c>
      <c r="C7" s="190" t="str">
        <f>F!B16</f>
        <v>C.PINAR TİGEM</v>
      </c>
      <c r="D7" s="190"/>
      <c r="E7" s="190"/>
      <c r="F7" s="190"/>
      <c r="G7" s="190"/>
      <c r="H7" s="190"/>
      <c r="I7" s="24">
        <f>F!C16</f>
        <v>3</v>
      </c>
      <c r="J7" s="24">
        <f>F!D16</f>
        <v>2</v>
      </c>
    </row>
    <row r="8" spans="1:10" ht="30" customHeight="1">
      <c r="A8" s="23">
        <v>4</v>
      </c>
      <c r="B8" s="81" t="str">
        <f>F!A17</f>
        <v>63 EMİN GÜCÜ</v>
      </c>
      <c r="C8" s="190" t="str">
        <f>F!B17</f>
        <v>11 NİSAN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4</v>
      </c>
      <c r="D12" s="25">
        <f>'S.'!L9</f>
        <v>4</v>
      </c>
      <c r="E12" s="25">
        <f>'S.'!M9</f>
        <v>0</v>
      </c>
      <c r="F12" s="25">
        <f>'S.'!N9</f>
        <v>0</v>
      </c>
      <c r="G12" s="25">
        <f>'S.'!I21</f>
        <v>15</v>
      </c>
      <c r="H12" s="25">
        <f>'S.'!J21</f>
        <v>0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4</v>
      </c>
      <c r="D13" s="25">
        <f>'S.'!L7</f>
        <v>4</v>
      </c>
      <c r="E13" s="25">
        <f>'S.'!M7</f>
        <v>0</v>
      </c>
      <c r="F13" s="25">
        <f>'S.'!N7</f>
        <v>0</v>
      </c>
      <c r="G13" s="25">
        <f>'S.'!I19</f>
        <v>12</v>
      </c>
      <c r="H13" s="25">
        <f>'S.'!J19</f>
        <v>3</v>
      </c>
      <c r="I13" s="26">
        <f t="shared" si="1"/>
        <v>12</v>
      </c>
      <c r="J13" s="26">
        <f t="shared" si="2"/>
        <v>9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4</v>
      </c>
      <c r="D14" s="25">
        <f>'S.'!L10</f>
        <v>3</v>
      </c>
      <c r="E14" s="25">
        <f>'S.'!M10</f>
        <v>0</v>
      </c>
      <c r="F14" s="25">
        <f>'S.'!N10</f>
        <v>1</v>
      </c>
      <c r="G14" s="25">
        <f>'S.'!I22</f>
        <v>12</v>
      </c>
      <c r="H14" s="25">
        <f>'S.'!J22</f>
        <v>8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4</v>
      </c>
      <c r="D15" s="25">
        <f>'S.'!L5</f>
        <v>2</v>
      </c>
      <c r="E15" s="25">
        <f>'S.'!M5</f>
        <v>0</v>
      </c>
      <c r="F15" s="25">
        <f>'S.'!N5</f>
        <v>2</v>
      </c>
      <c r="G15" s="25">
        <f>'S.'!I17</f>
        <v>13</v>
      </c>
      <c r="H15" s="25">
        <f>'S.'!J17</f>
        <v>9</v>
      </c>
      <c r="I15" s="26">
        <f t="shared" si="1"/>
        <v>6</v>
      </c>
      <c r="J15" s="26">
        <f t="shared" si="2"/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4</v>
      </c>
      <c r="D16" s="25">
        <f>'S.'!L6</f>
        <v>2</v>
      </c>
      <c r="E16" s="25">
        <f>'S.'!M6</f>
        <v>0</v>
      </c>
      <c r="F16" s="25">
        <f>'S.'!N6</f>
        <v>2</v>
      </c>
      <c r="G16" s="25">
        <f>'S.'!I18</f>
        <v>7</v>
      </c>
      <c r="H16" s="25">
        <f>'S.'!J18</f>
        <v>6</v>
      </c>
      <c r="I16" s="26">
        <f t="shared" si="1"/>
        <v>6</v>
      </c>
      <c r="J16" s="26">
        <f t="shared" si="2"/>
        <v>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4</v>
      </c>
      <c r="D17" s="25">
        <f>'S.'!L8</f>
        <v>1</v>
      </c>
      <c r="E17" s="25">
        <f>'S.'!M8</f>
        <v>0</v>
      </c>
      <c r="F17" s="25">
        <f>'S.'!N8</f>
        <v>3</v>
      </c>
      <c r="G17" s="25">
        <f>'S.'!I20</f>
        <v>9</v>
      </c>
      <c r="H17" s="25">
        <f>'S.'!J20</f>
        <v>18</v>
      </c>
      <c r="I17" s="26">
        <f t="shared" si="1"/>
        <v>3</v>
      </c>
      <c r="J17" s="26">
        <f t="shared" si="2"/>
        <v>-9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0</v>
      </c>
      <c r="H18" s="25">
        <f>'S.'!J16</f>
        <v>12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2017-01-04T06:42:36Z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