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7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'F.1'!$A$1:$N$35</definedName>
    <definedName name="_xlnm.Print_Area" localSheetId="5">'F.2'!$A$1:$N$31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'F.1'!$A$1:$I$34</definedName>
    <definedName name="Z_C407F7C1_06A4_11D9_B0A0_F41DFAF3F84C_.wvu.PrintArea" localSheetId="5" hidden="1">'F.2'!$A$1:$I$31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<sst xmlns="http://schemas.openxmlformats.org/spreadsheetml/2006/main" count="683" uniqueCount="76">
  <si>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</si>
  <si>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</si>
  <si>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</si>
  <si>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</si>
  <si>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</si>
  <si>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</si>
  <si>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</si>
  <si>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</si>
  <si>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</si>
  <si>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</si>
  <si>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</si>
  <si>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</si>
  <si>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</si>
  <si>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</si>
  <si>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</si>
  <si>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</si>
  <si>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</si>
  <si>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</si>
  <si>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</si>
  <si>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</si>
  <si>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</si>
  <si>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</si>
  <si>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</si>
  <si>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</si>
  <si>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</si>
  <si>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</si>
  <si>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</si>
  <si>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</si>
  <si>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</si>
  <si>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</si>
  <si>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</si>
  <si>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</si>
  <si>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</si>
  <si>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</si>
  <si>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</si>
  <si>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</si>
  <si>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</si>
  <si>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</si>
  <si>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</si>
  <si>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</si>
  <si>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</si>
  <si>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</si>
  <si>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</si>
  <si>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</si>
  <si>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</si>
  <si>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</si>
  <si>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</si>
  <si>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</si>
  <si>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</si>
  <si>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</si>
  <si>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</si>
  <si>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</si>
  <si>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</si>
  <si>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</si>
  <si>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</si>
  <si>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</si>
  <si>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</si>
  <si>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</si>
  <si>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</si>
  <si>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</si>
  <si>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</si>
  <si>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</si>
  <si>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OYNAMAYINIZ</t>
  </si>
  <si>
    <t>MÜSABAKA SONUÇLARI</t>
  </si>
  <si>
    <t xml:space="preserve"> 10 LU FİKSTÜR</t>
  </si>
  <si>
    <t>2018-2019 FUTBOL SEZONU 1.AMATÖR A GRUBU LİG FİKSTÜRÜ</t>
  </si>
  <si>
    <t>V.ŞEHİR İDMAN YURDU</t>
  </si>
  <si>
    <t xml:space="preserve"> 75.YIL GENÇLİK</t>
  </si>
  <si>
    <t>HALFETİ SPOR</t>
  </si>
  <si>
    <t>BİRECİK SPOR</t>
  </si>
  <si>
    <t>EDESSA SPOR</t>
  </si>
  <si>
    <t xml:space="preserve">YENİ HARRAN </t>
  </si>
  <si>
    <t>REHA GENÇLİK</t>
  </si>
  <si>
    <t xml:space="preserve">KARŞIYAKA </t>
  </si>
  <si>
    <t>EYYÜP SPOR</t>
  </si>
  <si>
    <t xml:space="preserve">KARAKÖPRÜ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</si>
</sst>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1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40</v>
      </c>
      <c r="D5" s="122"/>
      <c r="E5" s="122"/>
      <c r="F5" s="122"/>
      <c r="G5" s="122"/>
      <c r="H5" s="78"/>
      <c r="I5" s="122" t="s">
        <v>41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42</v>
      </c>
      <c r="D7" s="79"/>
      <c r="E7" s="86" t="s">
        <v>43</v>
      </c>
      <c r="F7" s="79"/>
      <c r="G7" s="86" t="s">
        <v>44</v>
      </c>
      <c r="H7" s="79"/>
      <c r="I7" s="86" t="s">
        <v>45</v>
      </c>
      <c r="J7" s="79"/>
      <c r="K7" s="86" t="s">
        <v>46</v>
      </c>
      <c r="L7" s="79"/>
      <c r="M7" s="86" t="s">
        <v>47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57</v>
      </c>
      <c r="D9" s="79"/>
      <c r="E9" s="86" t="s">
        <v>58</v>
      </c>
      <c r="F9" s="79"/>
      <c r="G9" s="86" t="s">
        <v>59</v>
      </c>
      <c r="H9" s="79"/>
      <c r="I9" s="86" t="s">
        <v>52</v>
      </c>
      <c r="J9" s="79"/>
      <c r="K9" s="86" t="s">
        <v>51</v>
      </c>
      <c r="L9" s="79"/>
      <c r="M9" s="86" t="s">
        <v>48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56</v>
      </c>
      <c r="D11" s="79"/>
      <c r="E11" s="86" t="s">
        <v>55</v>
      </c>
      <c r="F11" s="79"/>
      <c r="G11" s="86" t="s">
        <v>54</v>
      </c>
      <c r="H11" s="79"/>
      <c r="I11" s="86" t="s">
        <v>53</v>
      </c>
      <c r="J11" s="79"/>
      <c r="K11" s="86" t="s">
        <v>50</v>
      </c>
      <c r="L11" s="79"/>
      <c r="M11" s="86" t="s">
        <v>49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3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'F.1'!A13</f>
        <v>V.ŞEHİR İDMAN YURDU</v>
      </c>
      <c r="C5" s="202" t="str">
        <f>'F.1'!B13</f>
        <v>REHA GENÇLİK</v>
      </c>
      <c r="D5" s="202"/>
      <c r="E5" s="202"/>
      <c r="F5" s="202"/>
      <c r="G5" s="202"/>
      <c r="H5" s="202"/>
      <c r="I5" s="14">
        <f>'F.1'!C13</f>
        <v>0</v>
      </c>
      <c r="J5" s="14">
        <f>'F.1'!D13</f>
        <v>0</v>
      </c>
    </row>
    <row r="6" spans="1:10" ht="30" customHeight="1">
      <c r="A6" s="13">
        <v>2</v>
      </c>
      <c r="B6" s="29" t="str">
        <f>'F.1'!A14</f>
        <v> 75.YIL GENÇLİK</v>
      </c>
      <c r="C6" s="202" t="str">
        <f>'F.1'!B14</f>
        <v>YENİ HARRAN </v>
      </c>
      <c r="D6" s="202"/>
      <c r="E6" s="202"/>
      <c r="F6" s="202"/>
      <c r="G6" s="202"/>
      <c r="H6" s="202"/>
      <c r="I6" s="14">
        <f>'F.1'!C14</f>
        <v>0</v>
      </c>
      <c r="J6" s="14">
        <f>'F.1'!D14</f>
        <v>0</v>
      </c>
    </row>
    <row r="7" spans="1:10" ht="30" customHeight="1">
      <c r="A7" s="13">
        <v>3</v>
      </c>
      <c r="B7" s="29" t="str">
        <f>'F.1'!A15</f>
        <v>HALFETİ SPOR</v>
      </c>
      <c r="C7" s="202" t="str">
        <f>'F.1'!B15</f>
        <v>EDESSA SPOR</v>
      </c>
      <c r="D7" s="202"/>
      <c r="E7" s="202"/>
      <c r="F7" s="202"/>
      <c r="G7" s="202"/>
      <c r="H7" s="202"/>
      <c r="I7" s="14">
        <f>'F.1'!C15</f>
        <v>0</v>
      </c>
      <c r="J7" s="14">
        <f>'F.1'!D15</f>
        <v>0</v>
      </c>
    </row>
    <row r="8" spans="1:10" ht="30" customHeight="1">
      <c r="A8" s="13">
        <v>4</v>
      </c>
      <c r="B8" s="29" t="str">
        <f>'F.1'!A16</f>
        <v>EYYÜP SPOR</v>
      </c>
      <c r="C8" s="202" t="str">
        <f>'F.1'!B16</f>
        <v>KARŞIYAKA </v>
      </c>
      <c r="D8" s="202"/>
      <c r="E8" s="202"/>
      <c r="F8" s="202"/>
      <c r="G8" s="202"/>
      <c r="H8" s="202"/>
      <c r="I8" s="14">
        <f>'F.1'!C16</f>
        <v>0</v>
      </c>
      <c r="J8" s="14">
        <f>'F.1'!D16</f>
        <v>0</v>
      </c>
    </row>
    <row r="9" spans="1:10" ht="30" customHeight="1">
      <c r="A9" s="13">
        <v>5</v>
      </c>
      <c r="B9" s="29" t="str">
        <f>'F.1'!A17</f>
        <v>KARAKÖPRÜ </v>
      </c>
      <c r="C9" s="202" t="str">
        <f>'F.1'!B17</f>
        <v>BİRECİK SPOR</v>
      </c>
      <c r="D9" s="202"/>
      <c r="E9" s="202"/>
      <c r="F9" s="202"/>
      <c r="G9" s="202"/>
      <c r="H9" s="202"/>
      <c r="I9" s="14">
        <f>'F.1'!C17</f>
        <v>0</v>
      </c>
      <c r="J9" s="14">
        <f>'F.1'!D17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'T.'!B15</f>
        <v>KARAKÖPRÜ </v>
      </c>
      <c r="C13" s="16">
        <f aca="true" t="shared" si="0" ref="C13:C22">D13+E13+F13</f>
        <v>4</v>
      </c>
      <c r="D13" s="15">
        <f>S!K12</f>
        <v>2</v>
      </c>
      <c r="E13" s="15">
        <f>S!L12</f>
        <v>2</v>
      </c>
      <c r="F13" s="15">
        <f>S!M12</f>
        <v>0</v>
      </c>
      <c r="G13" s="15">
        <f>S!H26</f>
        <v>5</v>
      </c>
      <c r="H13" s="15">
        <f>S!I26</f>
        <v>1</v>
      </c>
      <c r="I13" s="16">
        <f aca="true" t="shared" si="1" ref="I13:I22">(D13*3)+(E13*1)+(F13*0)</f>
        <v>8</v>
      </c>
      <c r="J13" s="16">
        <f aca="true" t="shared" si="2" ref="J13:J22">G13-H13</f>
        <v>4</v>
      </c>
    </row>
    <row r="14" spans="1:10" ht="30" customHeight="1">
      <c r="A14" s="16">
        <v>2</v>
      </c>
      <c r="B14" s="28" t="str">
        <f>'T.'!B7</f>
        <v> 75.YIL GENÇLİK</v>
      </c>
      <c r="C14" s="16">
        <f t="shared" si="0"/>
        <v>4</v>
      </c>
      <c r="D14" s="15">
        <f>S!K4</f>
        <v>2</v>
      </c>
      <c r="E14" s="15">
        <f>S!L4</f>
        <v>2</v>
      </c>
      <c r="F14" s="15">
        <f>S!M4</f>
        <v>0</v>
      </c>
      <c r="G14" s="15">
        <f>S!H18</f>
        <v>11</v>
      </c>
      <c r="H14" s="15">
        <f>S!I18</f>
        <v>5</v>
      </c>
      <c r="I14" s="16">
        <f t="shared" si="1"/>
        <v>8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4</v>
      </c>
      <c r="D15" s="15">
        <f>S!K8</f>
        <v>1</v>
      </c>
      <c r="E15" s="15">
        <f>S!L8</f>
        <v>3</v>
      </c>
      <c r="F15" s="15">
        <f>S!M8</f>
        <v>0</v>
      </c>
      <c r="G15" s="15">
        <f>S!H22</f>
        <v>7</v>
      </c>
      <c r="H15" s="15">
        <f>S!I22</f>
        <v>2</v>
      </c>
      <c r="I15" s="16">
        <f t="shared" si="1"/>
        <v>6</v>
      </c>
      <c r="J15" s="16">
        <f t="shared" si="2"/>
        <v>5</v>
      </c>
    </row>
    <row r="16" spans="1:10" ht="30" customHeight="1">
      <c r="A16" s="16">
        <v>4</v>
      </c>
      <c r="B16" s="28" t="str">
        <f>'T.'!B14</f>
        <v>EYYÜP SPOR</v>
      </c>
      <c r="C16" s="16">
        <f t="shared" si="0"/>
        <v>4</v>
      </c>
      <c r="D16" s="15">
        <f>S!K11</f>
        <v>0</v>
      </c>
      <c r="E16" s="15">
        <f>S!L11</f>
        <v>3</v>
      </c>
      <c r="F16" s="15">
        <f>S!M11</f>
        <v>1</v>
      </c>
      <c r="G16" s="15">
        <f>S!H25</f>
        <v>2</v>
      </c>
      <c r="H16" s="15">
        <f>S!I25</f>
        <v>7</v>
      </c>
      <c r="I16" s="16">
        <f t="shared" si="1"/>
        <v>3</v>
      </c>
      <c r="J16" s="16">
        <f t="shared" si="2"/>
        <v>-5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4</v>
      </c>
      <c r="D17" s="15">
        <f>S!K9</f>
        <v>1</v>
      </c>
      <c r="E17" s="15">
        <f>S!L9</f>
        <v>2</v>
      </c>
      <c r="F17" s="15">
        <f>S!M9</f>
        <v>1</v>
      </c>
      <c r="G17" s="15">
        <f>S!H23</f>
        <v>4</v>
      </c>
      <c r="H17" s="15">
        <f>S!I23</f>
        <v>4</v>
      </c>
      <c r="I17" s="16">
        <f t="shared" si="1"/>
        <v>5</v>
      </c>
      <c r="J17" s="16">
        <f t="shared" si="2"/>
        <v>0</v>
      </c>
    </row>
    <row r="18" spans="1:10" ht="30" customHeight="1">
      <c r="A18" s="16">
        <v>6</v>
      </c>
      <c r="B18" s="28" t="str">
        <f>'T.'!B10</f>
        <v>EDESSA SPOR</v>
      </c>
      <c r="C18" s="16">
        <f t="shared" si="0"/>
        <v>4</v>
      </c>
      <c r="D18" s="15">
        <f>S!K7</f>
        <v>0</v>
      </c>
      <c r="E18" s="15">
        <f>S!L7</f>
        <v>3</v>
      </c>
      <c r="F18" s="15">
        <f>S!M7</f>
        <v>1</v>
      </c>
      <c r="G18" s="15">
        <f>S!H21</f>
        <v>3</v>
      </c>
      <c r="H18" s="15">
        <f>S!I21</f>
        <v>4</v>
      </c>
      <c r="I18" s="16">
        <f t="shared" si="1"/>
        <v>3</v>
      </c>
      <c r="J18" s="16">
        <f t="shared" si="2"/>
        <v>-1</v>
      </c>
    </row>
    <row r="19" spans="1:10" ht="30" customHeight="1">
      <c r="A19" s="16">
        <v>7</v>
      </c>
      <c r="B19" s="28" t="str">
        <f>'T.'!B9</f>
        <v>BİRECİK SPOR</v>
      </c>
      <c r="C19" s="16">
        <f t="shared" si="0"/>
        <v>4</v>
      </c>
      <c r="D19" s="15">
        <f>S!K6</f>
        <v>0</v>
      </c>
      <c r="E19" s="15">
        <f>S!L6</f>
        <v>3</v>
      </c>
      <c r="F19" s="15">
        <f>S!M6</f>
        <v>1</v>
      </c>
      <c r="G19" s="15">
        <f>S!H20</f>
        <v>6</v>
      </c>
      <c r="H19" s="15">
        <f>S!I20</f>
        <v>7</v>
      </c>
      <c r="I19" s="16">
        <f t="shared" si="1"/>
        <v>3</v>
      </c>
      <c r="J19" s="16">
        <f t="shared" si="2"/>
        <v>-1</v>
      </c>
    </row>
    <row r="20" spans="1:10" ht="30" customHeight="1">
      <c r="A20" s="16">
        <v>8</v>
      </c>
      <c r="B20" s="28" t="str">
        <f>'T.'!B6</f>
        <v>V.ŞEHİR İDMAN YURDU</v>
      </c>
      <c r="C20" s="16">
        <f t="shared" si="0"/>
        <v>4</v>
      </c>
      <c r="D20" s="15">
        <f>S!K3</f>
        <v>1</v>
      </c>
      <c r="E20" s="15">
        <f>S!L3</f>
        <v>3</v>
      </c>
      <c r="F20" s="15">
        <f>S!M3</f>
        <v>0</v>
      </c>
      <c r="G20" s="15">
        <f>S!H17</f>
        <v>7</v>
      </c>
      <c r="H20" s="15">
        <f>S!I17</f>
        <v>6</v>
      </c>
      <c r="I20" s="16">
        <f t="shared" si="1"/>
        <v>6</v>
      </c>
      <c r="J20" s="16">
        <f t="shared" si="2"/>
        <v>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4</v>
      </c>
      <c r="D21" s="15">
        <f>S!K5</f>
        <v>0</v>
      </c>
      <c r="E21" s="15">
        <f>S!L5</f>
        <v>2</v>
      </c>
      <c r="F21" s="15">
        <f>S!M5</f>
        <v>2</v>
      </c>
      <c r="G21" s="15">
        <f>S!H19</f>
        <v>3</v>
      </c>
      <c r="H21" s="15">
        <f>S!I19</f>
        <v>11</v>
      </c>
      <c r="I21" s="16">
        <f t="shared" si="1"/>
        <v>2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4</v>
      </c>
      <c r="D22" s="15">
        <f>S!K10</f>
        <v>0</v>
      </c>
      <c r="E22" s="15">
        <f>S!L10</f>
        <v>3</v>
      </c>
      <c r="F22" s="15">
        <f>S!M10</f>
        <v>1</v>
      </c>
      <c r="G22" s="15">
        <f>S!H24</f>
        <v>3</v>
      </c>
      <c r="H22" s="15">
        <f>S!I24</f>
        <v>4</v>
      </c>
      <c r="I22" s="16">
        <f t="shared" si="1"/>
        <v>3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3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'F.1'!F13</f>
        <v>EDESSA SPOR</v>
      </c>
      <c r="C5" s="202" t="str">
        <f>'F.1'!G13</f>
        <v>BİRECİK SPOR</v>
      </c>
      <c r="D5" s="202"/>
      <c r="E5" s="202"/>
      <c r="F5" s="202"/>
      <c r="G5" s="202"/>
      <c r="H5" s="202"/>
      <c r="I5" s="14">
        <f>'F.1'!H13</f>
        <v>0</v>
      </c>
      <c r="J5" s="14">
        <f>'F.1'!I13</f>
        <v>0</v>
      </c>
    </row>
    <row r="6" spans="1:10" ht="30" customHeight="1">
      <c r="A6" s="13">
        <v>2</v>
      </c>
      <c r="B6" s="29" t="str">
        <f>'F.1'!F14</f>
        <v>YENİ HARRAN </v>
      </c>
      <c r="C6" s="202" t="str">
        <f>'F.1'!G14</f>
        <v>HALFETİ SPOR</v>
      </c>
      <c r="D6" s="202"/>
      <c r="E6" s="202"/>
      <c r="F6" s="202"/>
      <c r="G6" s="202"/>
      <c r="H6" s="202"/>
      <c r="I6" s="14">
        <f>'F.1'!H14</f>
        <v>0</v>
      </c>
      <c r="J6" s="14">
        <f>'F.1'!I14</f>
        <v>0</v>
      </c>
    </row>
    <row r="7" spans="1:10" ht="30" customHeight="1">
      <c r="A7" s="13">
        <v>3</v>
      </c>
      <c r="B7" s="29" t="str">
        <f>'F.1'!F15</f>
        <v>REHA GENÇLİK</v>
      </c>
      <c r="C7" s="202" t="str">
        <f>'F.1'!G15</f>
        <v> 75.YIL GENÇLİK</v>
      </c>
      <c r="D7" s="202"/>
      <c r="E7" s="202"/>
      <c r="F7" s="202"/>
      <c r="G7" s="202"/>
      <c r="H7" s="202"/>
      <c r="I7" s="14">
        <f>'F.1'!H15</f>
        <v>0</v>
      </c>
      <c r="J7" s="14">
        <f>'F.1'!I15</f>
        <v>0</v>
      </c>
    </row>
    <row r="8" spans="1:10" ht="30" customHeight="1">
      <c r="A8" s="13">
        <v>4</v>
      </c>
      <c r="B8" s="29" t="str">
        <f>'F.1'!F16</f>
        <v>KARŞIYAKA </v>
      </c>
      <c r="C8" s="202" t="str">
        <f>'F.1'!G16</f>
        <v>V.ŞEHİR İDMAN YURDU</v>
      </c>
      <c r="D8" s="202"/>
      <c r="E8" s="202"/>
      <c r="F8" s="202"/>
      <c r="G8" s="202"/>
      <c r="H8" s="202"/>
      <c r="I8" s="14">
        <f>'F.1'!H16</f>
        <v>0</v>
      </c>
      <c r="J8" s="14">
        <f>'F.1'!I16</f>
        <v>0</v>
      </c>
    </row>
    <row r="9" spans="1:10" ht="30" customHeight="1">
      <c r="A9" s="13">
        <v>5</v>
      </c>
      <c r="B9" s="29" t="str">
        <f>'F.1'!F17</f>
        <v>EYYÜP SPOR</v>
      </c>
      <c r="C9" s="202" t="str">
        <f>'F.1'!G17</f>
        <v>KARAKÖPRÜ </v>
      </c>
      <c r="D9" s="202"/>
      <c r="E9" s="202"/>
      <c r="F9" s="202"/>
      <c r="G9" s="202"/>
      <c r="H9" s="202"/>
      <c r="I9" s="14">
        <f>'F.1'!H17</f>
        <v>0</v>
      </c>
      <c r="J9" s="14">
        <f>'F.1'!I17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5</v>
      </c>
      <c r="D13" s="15">
        <f>S!N4</f>
        <v>2</v>
      </c>
      <c r="E13" s="15">
        <f>S!O4</f>
        <v>3</v>
      </c>
      <c r="F13" s="15">
        <f>S!P4</f>
        <v>0</v>
      </c>
      <c r="G13" s="15">
        <f>S!J18</f>
        <v>11</v>
      </c>
      <c r="H13" s="15">
        <f>S!K18</f>
        <v>5</v>
      </c>
      <c r="I13" s="16">
        <f aca="true" t="shared" si="1" ref="I13:I22">(D13*3)+(E13*1)+(F13*0)</f>
        <v>9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5</v>
      </c>
      <c r="D14" s="15">
        <f>S!N11</f>
        <v>0</v>
      </c>
      <c r="E14" s="15">
        <f>S!O11</f>
        <v>4</v>
      </c>
      <c r="F14" s="15">
        <f>S!P11</f>
        <v>1</v>
      </c>
      <c r="G14" s="15">
        <f>S!J25</f>
        <v>2</v>
      </c>
      <c r="H14" s="15">
        <f>S!K25</f>
        <v>7</v>
      </c>
      <c r="I14" s="16">
        <f t="shared" si="1"/>
        <v>4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5</v>
      </c>
      <c r="D15" s="15">
        <f>S!N8</f>
        <v>1</v>
      </c>
      <c r="E15" s="15">
        <f>S!O8</f>
        <v>4</v>
      </c>
      <c r="F15" s="15">
        <f>S!P8</f>
        <v>0</v>
      </c>
      <c r="G15" s="15">
        <f>S!J22</f>
        <v>7</v>
      </c>
      <c r="H15" s="15">
        <f>S!K22</f>
        <v>2</v>
      </c>
      <c r="I15" s="16">
        <f t="shared" si="1"/>
        <v>7</v>
      </c>
      <c r="J15" s="16">
        <f t="shared" si="2"/>
        <v>5</v>
      </c>
    </row>
    <row r="16" spans="1:10" ht="30" customHeight="1">
      <c r="A16" s="16">
        <v>4</v>
      </c>
      <c r="B16" s="28" t="str">
        <f>'T.'!B15</f>
        <v>KARAKÖPRÜ </v>
      </c>
      <c r="C16" s="16">
        <f t="shared" si="0"/>
        <v>5</v>
      </c>
      <c r="D16" s="15">
        <f>S!N12</f>
        <v>2</v>
      </c>
      <c r="E16" s="15">
        <f>S!O12</f>
        <v>3</v>
      </c>
      <c r="F16" s="15">
        <f>S!P12</f>
        <v>0</v>
      </c>
      <c r="G16" s="15">
        <f>S!J26</f>
        <v>5</v>
      </c>
      <c r="H16" s="15">
        <f>S!K26</f>
        <v>1</v>
      </c>
      <c r="I16" s="16">
        <f t="shared" si="1"/>
        <v>9</v>
      </c>
      <c r="J16" s="16">
        <f t="shared" si="2"/>
        <v>4</v>
      </c>
    </row>
    <row r="17" spans="1:10" ht="30" customHeight="1">
      <c r="A17" s="16">
        <v>5</v>
      </c>
      <c r="B17" s="28" t="str">
        <f>'T.'!B10</f>
        <v>EDESSA SPOR</v>
      </c>
      <c r="C17" s="16">
        <f t="shared" si="0"/>
        <v>5</v>
      </c>
      <c r="D17" s="15">
        <f>S!N7</f>
        <v>0</v>
      </c>
      <c r="E17" s="15">
        <f>S!O7</f>
        <v>4</v>
      </c>
      <c r="F17" s="15">
        <f>S!P7</f>
        <v>1</v>
      </c>
      <c r="G17" s="15">
        <f>S!J21</f>
        <v>3</v>
      </c>
      <c r="H17" s="15">
        <f>S!K21</f>
        <v>4</v>
      </c>
      <c r="I17" s="16">
        <f t="shared" si="1"/>
        <v>4</v>
      </c>
      <c r="J17" s="16">
        <f t="shared" si="2"/>
        <v>-1</v>
      </c>
    </row>
    <row r="18" spans="1:10" ht="30" customHeight="1">
      <c r="A18" s="16">
        <v>6</v>
      </c>
      <c r="B18" s="28" t="str">
        <f>'T.'!B12</f>
        <v>REHA GENÇLİK</v>
      </c>
      <c r="C18" s="16">
        <f t="shared" si="0"/>
        <v>5</v>
      </c>
      <c r="D18" s="15">
        <f>S!N9</f>
        <v>1</v>
      </c>
      <c r="E18" s="15">
        <f>S!O9</f>
        <v>3</v>
      </c>
      <c r="F18" s="15">
        <f>S!P9</f>
        <v>1</v>
      </c>
      <c r="G18" s="15">
        <f>S!J23</f>
        <v>4</v>
      </c>
      <c r="H18" s="15">
        <f>S!K23</f>
        <v>4</v>
      </c>
      <c r="I18" s="16">
        <f t="shared" si="1"/>
        <v>6</v>
      </c>
      <c r="J18" s="16">
        <f t="shared" si="2"/>
        <v>0</v>
      </c>
    </row>
    <row r="19" spans="1:10" ht="30" customHeight="1">
      <c r="A19" s="16">
        <v>7</v>
      </c>
      <c r="B19" s="28" t="str">
        <f>'T.'!B6</f>
        <v>V.ŞEHİR İDMAN YURDU</v>
      </c>
      <c r="C19" s="16">
        <f t="shared" si="0"/>
        <v>5</v>
      </c>
      <c r="D19" s="15">
        <f>S!N3</f>
        <v>1</v>
      </c>
      <c r="E19" s="15">
        <f>S!O3</f>
        <v>4</v>
      </c>
      <c r="F19" s="15">
        <f>S!P3</f>
        <v>0</v>
      </c>
      <c r="G19" s="15">
        <f>S!J17</f>
        <v>7</v>
      </c>
      <c r="H19" s="15">
        <f>S!K17</f>
        <v>6</v>
      </c>
      <c r="I19" s="16">
        <f t="shared" si="1"/>
        <v>7</v>
      </c>
      <c r="J19" s="16">
        <f t="shared" si="2"/>
        <v>1</v>
      </c>
    </row>
    <row r="20" spans="1:10" ht="30" customHeight="1">
      <c r="A20" s="16">
        <v>8</v>
      </c>
      <c r="B20" s="28" t="str">
        <f>'T.'!B9</f>
        <v>BİRECİK SPOR</v>
      </c>
      <c r="C20" s="16">
        <f t="shared" si="0"/>
        <v>5</v>
      </c>
      <c r="D20" s="15">
        <f>S!N6</f>
        <v>0</v>
      </c>
      <c r="E20" s="15">
        <f>S!O6</f>
        <v>4</v>
      </c>
      <c r="F20" s="15">
        <f>S!P6</f>
        <v>1</v>
      </c>
      <c r="G20" s="15">
        <f>S!J20</f>
        <v>6</v>
      </c>
      <c r="H20" s="15">
        <f>S!K20</f>
        <v>7</v>
      </c>
      <c r="I20" s="16">
        <f t="shared" si="1"/>
        <v>4</v>
      </c>
      <c r="J20" s="16">
        <f t="shared" si="2"/>
        <v>-1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5</v>
      </c>
      <c r="D21" s="15">
        <f>S!N5</f>
        <v>0</v>
      </c>
      <c r="E21" s="15">
        <f>S!O5</f>
        <v>3</v>
      </c>
      <c r="F21" s="15">
        <f>S!P5</f>
        <v>2</v>
      </c>
      <c r="G21" s="15">
        <f>S!J19</f>
        <v>3</v>
      </c>
      <c r="H21" s="15">
        <f>S!K19</f>
        <v>11</v>
      </c>
      <c r="I21" s="16">
        <f t="shared" si="1"/>
        <v>3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5</v>
      </c>
      <c r="D22" s="15">
        <f>S!N10</f>
        <v>0</v>
      </c>
      <c r="E22" s="15">
        <f>S!O10</f>
        <v>4</v>
      </c>
      <c r="F22" s="15">
        <f>S!P10</f>
        <v>1</v>
      </c>
      <c r="G22" s="15">
        <f>S!J24</f>
        <v>3</v>
      </c>
      <c r="H22" s="15">
        <f>S!K24</f>
        <v>4</v>
      </c>
      <c r="I22" s="16">
        <f t="shared" si="1"/>
        <v>4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'F.1'!K13</f>
        <v>V.ŞEHİR İDMAN YURDU</v>
      </c>
      <c r="C5" s="202" t="str">
        <f>'F.1'!L13</f>
        <v>EYYÜP SPOR</v>
      </c>
      <c r="D5" s="202"/>
      <c r="E5" s="202"/>
      <c r="F5" s="202"/>
      <c r="G5" s="202"/>
      <c r="H5" s="202"/>
      <c r="I5" s="14">
        <f>'F.1'!M13</f>
        <v>0</v>
      </c>
      <c r="J5" s="14">
        <f>'F.1'!N13</f>
        <v>0</v>
      </c>
    </row>
    <row r="6" spans="1:10" ht="30" customHeight="1">
      <c r="A6" s="13">
        <v>2</v>
      </c>
      <c r="B6" s="29" t="str">
        <f>'F.1'!K14</f>
        <v> 75.YIL GENÇLİK</v>
      </c>
      <c r="C6" s="202" t="str">
        <f>'F.1'!L14</f>
        <v>KARŞIYAKA </v>
      </c>
      <c r="D6" s="202"/>
      <c r="E6" s="202"/>
      <c r="F6" s="202"/>
      <c r="G6" s="202"/>
      <c r="H6" s="202"/>
      <c r="I6" s="14">
        <f>'F.1'!M14</f>
        <v>0</v>
      </c>
      <c r="J6" s="14">
        <f>'F.1'!N14</f>
        <v>0</v>
      </c>
    </row>
    <row r="7" spans="1:10" ht="30" customHeight="1">
      <c r="A7" s="13">
        <v>3</v>
      </c>
      <c r="B7" s="29" t="str">
        <f>'F.1'!K15</f>
        <v>HALFETİ SPOR</v>
      </c>
      <c r="C7" s="202" t="str">
        <f>'F.1'!L15</f>
        <v>REHA GENÇLİK</v>
      </c>
      <c r="D7" s="202"/>
      <c r="E7" s="202"/>
      <c r="F7" s="202"/>
      <c r="G7" s="202"/>
      <c r="H7" s="202"/>
      <c r="I7" s="14">
        <f>'F.1'!M15</f>
        <v>0</v>
      </c>
      <c r="J7" s="14">
        <f>'F.1'!N15</f>
        <v>0</v>
      </c>
    </row>
    <row r="8" spans="1:10" ht="30" customHeight="1">
      <c r="A8" s="13">
        <v>4</v>
      </c>
      <c r="B8" s="29" t="str">
        <f>'F.1'!K16</f>
        <v>BİRECİK SPOR</v>
      </c>
      <c r="C8" s="202" t="str">
        <f>'F.1'!L16</f>
        <v>YENİ HARRAN </v>
      </c>
      <c r="D8" s="202"/>
      <c r="E8" s="202"/>
      <c r="F8" s="202"/>
      <c r="G8" s="202"/>
      <c r="H8" s="202"/>
      <c r="I8" s="14">
        <f>'F.1'!M16</f>
        <v>0</v>
      </c>
      <c r="J8" s="14">
        <f>'F.1'!N16</f>
        <v>0</v>
      </c>
    </row>
    <row r="9" spans="1:10" ht="30" customHeight="1">
      <c r="A9" s="13">
        <v>5</v>
      </c>
      <c r="B9" s="29" t="str">
        <f>'F.1'!K17</f>
        <v>KARAKÖPRÜ </v>
      </c>
      <c r="C9" s="202" t="str">
        <f>'F.1'!L17</f>
        <v>EDESSA SPOR</v>
      </c>
      <c r="D9" s="202"/>
      <c r="E9" s="202"/>
      <c r="F9" s="202"/>
      <c r="G9" s="202"/>
      <c r="H9" s="202"/>
      <c r="I9" s="14">
        <f>'F.1'!M17</f>
        <v>0</v>
      </c>
      <c r="J9" s="14">
        <f>'F.1'!N17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6</v>
      </c>
      <c r="D13" s="15">
        <f>S!Q4</f>
        <v>2</v>
      </c>
      <c r="E13" s="15">
        <f>S!R4</f>
        <v>4</v>
      </c>
      <c r="F13" s="15">
        <f>S!S4</f>
        <v>0</v>
      </c>
      <c r="G13" s="15">
        <f>S!L18</f>
        <v>11</v>
      </c>
      <c r="H13" s="15">
        <f>S!M18</f>
        <v>5</v>
      </c>
      <c r="I13" s="16">
        <f aca="true" t="shared" si="1" ref="I13:I22">(D13*3)+(E13*1)+(F13*0)</f>
        <v>10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6</v>
      </c>
      <c r="D14" s="15">
        <f>S!Q8</f>
        <v>1</v>
      </c>
      <c r="E14" s="15">
        <f>S!R8</f>
        <v>5</v>
      </c>
      <c r="F14" s="15">
        <f>S!S8</f>
        <v>0</v>
      </c>
      <c r="G14" s="15">
        <f>S!L22</f>
        <v>7</v>
      </c>
      <c r="H14" s="15">
        <f>S!M22</f>
        <v>2</v>
      </c>
      <c r="I14" s="16">
        <f t="shared" si="1"/>
        <v>8</v>
      </c>
      <c r="J14" s="16">
        <f t="shared" si="2"/>
        <v>5</v>
      </c>
    </row>
    <row r="15" spans="1:10" ht="30" customHeight="1">
      <c r="A15" s="16">
        <v>3</v>
      </c>
      <c r="B15" s="28" t="str">
        <f>'T.'!B15</f>
        <v>KARAKÖPRÜ </v>
      </c>
      <c r="C15" s="16">
        <f t="shared" si="0"/>
        <v>6</v>
      </c>
      <c r="D15" s="15">
        <f>S!Q12</f>
        <v>2</v>
      </c>
      <c r="E15" s="15">
        <f>S!R12</f>
        <v>4</v>
      </c>
      <c r="F15" s="15">
        <f>S!S12</f>
        <v>0</v>
      </c>
      <c r="G15" s="15">
        <f>S!L26</f>
        <v>5</v>
      </c>
      <c r="H15" s="15">
        <f>S!M26</f>
        <v>1</v>
      </c>
      <c r="I15" s="16">
        <f t="shared" si="1"/>
        <v>10</v>
      </c>
      <c r="J15" s="16">
        <f t="shared" si="2"/>
        <v>4</v>
      </c>
    </row>
    <row r="16" spans="1:10" ht="30" customHeight="1">
      <c r="A16" s="16">
        <v>4</v>
      </c>
      <c r="B16" s="28" t="str">
        <f>'T.'!B14</f>
        <v>EYYÜP SPOR</v>
      </c>
      <c r="C16" s="16">
        <f t="shared" si="0"/>
        <v>6</v>
      </c>
      <c r="D16" s="15">
        <f>S!Q11</f>
        <v>0</v>
      </c>
      <c r="E16" s="15">
        <f>S!R11</f>
        <v>5</v>
      </c>
      <c r="F16" s="15">
        <f>S!S11</f>
        <v>1</v>
      </c>
      <c r="G16" s="15">
        <f>S!L25</f>
        <v>2</v>
      </c>
      <c r="H16" s="15">
        <f>S!M25</f>
        <v>7</v>
      </c>
      <c r="I16" s="16">
        <f t="shared" si="1"/>
        <v>5</v>
      </c>
      <c r="J16" s="16">
        <f t="shared" si="2"/>
        <v>-5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6</v>
      </c>
      <c r="D17" s="15">
        <f>S!Q9</f>
        <v>1</v>
      </c>
      <c r="E17" s="15">
        <f>S!R9</f>
        <v>4</v>
      </c>
      <c r="F17" s="15">
        <f>S!S9</f>
        <v>1</v>
      </c>
      <c r="G17" s="15">
        <f>S!L23</f>
        <v>4</v>
      </c>
      <c r="H17" s="15">
        <f>S!M23</f>
        <v>4</v>
      </c>
      <c r="I17" s="16">
        <f t="shared" si="1"/>
        <v>7</v>
      </c>
      <c r="J17" s="16">
        <f t="shared" si="2"/>
        <v>0</v>
      </c>
    </row>
    <row r="18" spans="1:10" ht="30" customHeight="1">
      <c r="A18" s="16">
        <v>6</v>
      </c>
      <c r="B18" s="28" t="str">
        <f>'T.'!B10</f>
        <v>EDESSA SPOR</v>
      </c>
      <c r="C18" s="16">
        <f t="shared" si="0"/>
        <v>6</v>
      </c>
      <c r="D18" s="15">
        <f>S!Q7</f>
        <v>0</v>
      </c>
      <c r="E18" s="15">
        <f>S!R7</f>
        <v>5</v>
      </c>
      <c r="F18" s="15">
        <f>S!S7</f>
        <v>1</v>
      </c>
      <c r="G18" s="15">
        <f>S!L21</f>
        <v>3</v>
      </c>
      <c r="H18" s="15">
        <f>S!M21</f>
        <v>4</v>
      </c>
      <c r="I18" s="16">
        <f t="shared" si="1"/>
        <v>5</v>
      </c>
      <c r="J18" s="16">
        <f t="shared" si="2"/>
        <v>-1</v>
      </c>
    </row>
    <row r="19" spans="1:10" ht="30" customHeight="1">
      <c r="A19" s="16">
        <v>7</v>
      </c>
      <c r="B19" s="28" t="str">
        <f>'T.'!B6</f>
        <v>V.ŞEHİR İDMAN YURDU</v>
      </c>
      <c r="C19" s="16">
        <f t="shared" si="0"/>
        <v>6</v>
      </c>
      <c r="D19" s="15">
        <f>S!Q3</f>
        <v>1</v>
      </c>
      <c r="E19" s="15">
        <f>S!R3</f>
        <v>5</v>
      </c>
      <c r="F19" s="15">
        <f>S!S3</f>
        <v>0</v>
      </c>
      <c r="G19" s="15">
        <f>S!L17</f>
        <v>7</v>
      </c>
      <c r="H19" s="15">
        <f>S!M17</f>
        <v>6</v>
      </c>
      <c r="I19" s="16">
        <f t="shared" si="1"/>
        <v>8</v>
      </c>
      <c r="J19" s="16">
        <f t="shared" si="2"/>
        <v>1</v>
      </c>
    </row>
    <row r="20" spans="1:10" ht="30" customHeight="1">
      <c r="A20" s="16">
        <v>8</v>
      </c>
      <c r="B20" s="28" t="str">
        <f>'T.'!B9</f>
        <v>BİRECİK SPOR</v>
      </c>
      <c r="C20" s="16">
        <f t="shared" si="0"/>
        <v>6</v>
      </c>
      <c r="D20" s="15">
        <f>S!Q6</f>
        <v>0</v>
      </c>
      <c r="E20" s="15">
        <f>S!R6</f>
        <v>5</v>
      </c>
      <c r="F20" s="15">
        <f>S!S6</f>
        <v>1</v>
      </c>
      <c r="G20" s="15">
        <f>S!L20</f>
        <v>6</v>
      </c>
      <c r="H20" s="15">
        <f>S!M20</f>
        <v>7</v>
      </c>
      <c r="I20" s="16">
        <f t="shared" si="1"/>
        <v>5</v>
      </c>
      <c r="J20" s="16">
        <f t="shared" si="2"/>
        <v>-1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6</v>
      </c>
      <c r="D21" s="15">
        <f>S!Q5</f>
        <v>0</v>
      </c>
      <c r="E21" s="15">
        <f>S!R5</f>
        <v>4</v>
      </c>
      <c r="F21" s="15">
        <f>S!S5</f>
        <v>2</v>
      </c>
      <c r="G21" s="15">
        <f>S!L19</f>
        <v>3</v>
      </c>
      <c r="H21" s="15">
        <f>S!M19</f>
        <v>11</v>
      </c>
      <c r="I21" s="16">
        <f t="shared" si="1"/>
        <v>4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6</v>
      </c>
      <c r="D22" s="15">
        <f>S!Q10</f>
        <v>0</v>
      </c>
      <c r="E22" s="15">
        <f>S!R10</f>
        <v>5</v>
      </c>
      <c r="F22" s="15">
        <f>S!S10</f>
        <v>1</v>
      </c>
      <c r="G22" s="15">
        <f>S!L24</f>
        <v>3</v>
      </c>
      <c r="H22" s="15">
        <f>S!M24</f>
        <v>4</v>
      </c>
      <c r="I22" s="16">
        <f t="shared" si="1"/>
        <v>5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'F.1'!A21</f>
        <v>YENİ HARRAN </v>
      </c>
      <c r="C5" s="202" t="str">
        <f>'F.1'!B21</f>
        <v>EDESSA SPOR</v>
      </c>
      <c r="D5" s="202"/>
      <c r="E5" s="202"/>
      <c r="F5" s="202"/>
      <c r="G5" s="202"/>
      <c r="H5" s="202"/>
      <c r="I5" s="14">
        <f>'F.1'!C21</f>
        <v>0</v>
      </c>
      <c r="J5" s="14">
        <f>'F.1'!D21</f>
        <v>0</v>
      </c>
    </row>
    <row r="6" spans="1:10" ht="30" customHeight="1">
      <c r="A6" s="13">
        <v>2</v>
      </c>
      <c r="B6" s="29" t="str">
        <f>'F.1'!A22</f>
        <v>REHA GENÇLİK</v>
      </c>
      <c r="C6" s="202" t="str">
        <f>'F.1'!B22</f>
        <v>BİRECİK SPOR</v>
      </c>
      <c r="D6" s="202"/>
      <c r="E6" s="202"/>
      <c r="F6" s="202"/>
      <c r="G6" s="202"/>
      <c r="H6" s="202"/>
      <c r="I6" s="14">
        <f>'F.1'!C22</f>
        <v>0</v>
      </c>
      <c r="J6" s="14">
        <f>'F.1'!D22</f>
        <v>0</v>
      </c>
    </row>
    <row r="7" spans="1:10" ht="30" customHeight="1">
      <c r="A7" s="13">
        <v>3</v>
      </c>
      <c r="B7" s="29" t="str">
        <f>'F.1'!A23</f>
        <v>KARŞIYAKA </v>
      </c>
      <c r="C7" s="202" t="str">
        <f>'F.1'!B23</f>
        <v>HALFETİ SPOR</v>
      </c>
      <c r="D7" s="202"/>
      <c r="E7" s="202"/>
      <c r="F7" s="202"/>
      <c r="G7" s="202"/>
      <c r="H7" s="202"/>
      <c r="I7" s="14">
        <f>'F.1'!C23</f>
        <v>0</v>
      </c>
      <c r="J7" s="14">
        <f>'F.1'!D23</f>
        <v>0</v>
      </c>
    </row>
    <row r="8" spans="1:10" ht="30" customHeight="1">
      <c r="A8" s="13">
        <v>4</v>
      </c>
      <c r="B8" s="29" t="str">
        <f>'F.1'!A24</f>
        <v>EYYÜP SPOR</v>
      </c>
      <c r="C8" s="202" t="str">
        <f>'F.1'!B24</f>
        <v> 75.YIL GENÇLİK</v>
      </c>
      <c r="D8" s="202"/>
      <c r="E8" s="202"/>
      <c r="F8" s="202"/>
      <c r="G8" s="202"/>
      <c r="H8" s="202"/>
      <c r="I8" s="14">
        <f>'F.1'!C24</f>
        <v>0</v>
      </c>
      <c r="J8" s="14">
        <f>'F.1'!D24</f>
        <v>0</v>
      </c>
    </row>
    <row r="9" spans="1:10" ht="30" customHeight="1">
      <c r="A9" s="13">
        <v>5</v>
      </c>
      <c r="B9" s="29" t="str">
        <f>'F.1'!A25</f>
        <v>KARAKÖPRÜ </v>
      </c>
      <c r="C9" s="202" t="str">
        <f>'F.1'!B25</f>
        <v>V.ŞEHİR İDMAN YURDU</v>
      </c>
      <c r="D9" s="202"/>
      <c r="E9" s="202"/>
      <c r="F9" s="202"/>
      <c r="G9" s="202"/>
      <c r="H9" s="202"/>
      <c r="I9" s="14">
        <f>'F.1'!C25</f>
        <v>0</v>
      </c>
      <c r="J9" s="14">
        <f>'F.1'!D25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7</v>
      </c>
      <c r="D13" s="15">
        <f>S!T4</f>
        <v>2</v>
      </c>
      <c r="E13" s="15">
        <f>S!U4</f>
        <v>5</v>
      </c>
      <c r="F13" s="15">
        <f>S!V4</f>
        <v>0</v>
      </c>
      <c r="G13" s="15">
        <f>S!N18</f>
        <v>11</v>
      </c>
      <c r="H13" s="15">
        <f>S!O18</f>
        <v>5</v>
      </c>
      <c r="I13" s="16">
        <f aca="true" t="shared" si="1" ref="I13:I22">(D13*3)+(E13*1)+(F13*0)</f>
        <v>11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7</v>
      </c>
      <c r="D14" s="15">
        <f>S!T8</f>
        <v>1</v>
      </c>
      <c r="E14" s="15">
        <f>S!U8</f>
        <v>6</v>
      </c>
      <c r="F14" s="15">
        <f>S!V8</f>
        <v>0</v>
      </c>
      <c r="G14" s="15">
        <f>S!N22</f>
        <v>7</v>
      </c>
      <c r="H14" s="15">
        <f>S!O22</f>
        <v>2</v>
      </c>
      <c r="I14" s="16">
        <f t="shared" si="1"/>
        <v>9</v>
      </c>
      <c r="J14" s="16">
        <f t="shared" si="2"/>
        <v>5</v>
      </c>
    </row>
    <row r="15" spans="1:10" ht="30" customHeight="1">
      <c r="A15" s="16">
        <v>3</v>
      </c>
      <c r="B15" s="28" t="str">
        <f>'T.'!B12</f>
        <v>REHA GENÇLİK</v>
      </c>
      <c r="C15" s="16">
        <f t="shared" si="0"/>
        <v>7</v>
      </c>
      <c r="D15" s="15">
        <f>S!T9</f>
        <v>1</v>
      </c>
      <c r="E15" s="15">
        <f>S!U9</f>
        <v>5</v>
      </c>
      <c r="F15" s="15">
        <f>S!V9</f>
        <v>1</v>
      </c>
      <c r="G15" s="15">
        <f>S!N23</f>
        <v>4</v>
      </c>
      <c r="H15" s="15">
        <f>S!O23</f>
        <v>4</v>
      </c>
      <c r="I15" s="16">
        <f t="shared" si="1"/>
        <v>8</v>
      </c>
      <c r="J15" s="16">
        <f t="shared" si="2"/>
        <v>0</v>
      </c>
    </row>
    <row r="16" spans="1:10" ht="30" customHeight="1">
      <c r="A16" s="16">
        <v>4</v>
      </c>
      <c r="B16" s="28" t="str">
        <f>'T.'!B15</f>
        <v>KARAKÖPRÜ </v>
      </c>
      <c r="C16" s="16">
        <f t="shared" si="0"/>
        <v>7</v>
      </c>
      <c r="D16" s="15">
        <f>S!T12</f>
        <v>2</v>
      </c>
      <c r="E16" s="15">
        <f>S!U12</f>
        <v>5</v>
      </c>
      <c r="F16" s="15">
        <f>S!V12</f>
        <v>0</v>
      </c>
      <c r="G16" s="15">
        <f>S!N26</f>
        <v>5</v>
      </c>
      <c r="H16" s="15">
        <f>S!O26</f>
        <v>1</v>
      </c>
      <c r="I16" s="16">
        <f t="shared" si="1"/>
        <v>11</v>
      </c>
      <c r="J16" s="16">
        <f t="shared" si="2"/>
        <v>4</v>
      </c>
    </row>
    <row r="17" spans="1:10" ht="30" customHeight="1">
      <c r="A17" s="16">
        <v>5</v>
      </c>
      <c r="B17" s="28" t="str">
        <f>'T.'!B14</f>
        <v>EYYÜP SPOR</v>
      </c>
      <c r="C17" s="16">
        <f t="shared" si="0"/>
        <v>7</v>
      </c>
      <c r="D17" s="15">
        <f>S!T11</f>
        <v>0</v>
      </c>
      <c r="E17" s="15">
        <f>S!U11</f>
        <v>6</v>
      </c>
      <c r="F17" s="15">
        <f>S!V11</f>
        <v>1</v>
      </c>
      <c r="G17" s="15">
        <f>S!N25</f>
        <v>2</v>
      </c>
      <c r="H17" s="15">
        <f>S!O25</f>
        <v>7</v>
      </c>
      <c r="I17" s="16">
        <f t="shared" si="1"/>
        <v>6</v>
      </c>
      <c r="J17" s="16">
        <f t="shared" si="2"/>
        <v>-5</v>
      </c>
    </row>
    <row r="18" spans="1:10" ht="30" customHeight="1">
      <c r="A18" s="16">
        <v>6</v>
      </c>
      <c r="B18" s="28" t="str">
        <f>'T.'!B6</f>
        <v>V.ŞEHİR İDMAN YURDU</v>
      </c>
      <c r="C18" s="16">
        <f t="shared" si="0"/>
        <v>7</v>
      </c>
      <c r="D18" s="15">
        <f>S!T3</f>
        <v>1</v>
      </c>
      <c r="E18" s="15">
        <f>S!U3</f>
        <v>6</v>
      </c>
      <c r="F18" s="15">
        <f>S!V3</f>
        <v>0</v>
      </c>
      <c r="G18" s="15">
        <f>S!N17</f>
        <v>7</v>
      </c>
      <c r="H18" s="15">
        <f>S!O17</f>
        <v>6</v>
      </c>
      <c r="I18" s="16">
        <f t="shared" si="1"/>
        <v>9</v>
      </c>
      <c r="J18" s="16">
        <f t="shared" si="2"/>
        <v>1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7</v>
      </c>
      <c r="D19" s="15">
        <f>S!T7</f>
        <v>0</v>
      </c>
      <c r="E19" s="15">
        <f>S!U7</f>
        <v>6</v>
      </c>
      <c r="F19" s="15">
        <f>S!V7</f>
        <v>1</v>
      </c>
      <c r="G19" s="15">
        <f>S!N21</f>
        <v>3</v>
      </c>
      <c r="H19" s="15">
        <f>S!O21</f>
        <v>4</v>
      </c>
      <c r="I19" s="16">
        <f t="shared" si="1"/>
        <v>6</v>
      </c>
      <c r="J19" s="16">
        <f t="shared" si="2"/>
        <v>-1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7</v>
      </c>
      <c r="D20" s="15">
        <f>S!T5</f>
        <v>0</v>
      </c>
      <c r="E20" s="15">
        <f>S!U5</f>
        <v>5</v>
      </c>
      <c r="F20" s="15">
        <f>S!V5</f>
        <v>2</v>
      </c>
      <c r="G20" s="15">
        <f>S!N19</f>
        <v>3</v>
      </c>
      <c r="H20" s="15">
        <f>S!O19</f>
        <v>11</v>
      </c>
      <c r="I20" s="16">
        <f t="shared" si="1"/>
        <v>5</v>
      </c>
      <c r="J20" s="16">
        <f t="shared" si="2"/>
        <v>-8</v>
      </c>
    </row>
    <row r="21" spans="1:10" ht="30" customHeight="1">
      <c r="A21" s="16">
        <v>9</v>
      </c>
      <c r="B21" s="28" t="str">
        <f>'T.'!B9</f>
        <v>BİRECİK SPOR</v>
      </c>
      <c r="C21" s="16">
        <f t="shared" si="0"/>
        <v>7</v>
      </c>
      <c r="D21" s="15">
        <f>S!T6</f>
        <v>0</v>
      </c>
      <c r="E21" s="15">
        <f>S!U6</f>
        <v>6</v>
      </c>
      <c r="F21" s="15">
        <f>S!V6</f>
        <v>1</v>
      </c>
      <c r="G21" s="15">
        <f>S!N20</f>
        <v>6</v>
      </c>
      <c r="H21" s="15">
        <f>S!O20</f>
        <v>7</v>
      </c>
      <c r="I21" s="16">
        <f t="shared" si="1"/>
        <v>6</v>
      </c>
      <c r="J21" s="16">
        <f t="shared" si="2"/>
        <v>-1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7</v>
      </c>
      <c r="D22" s="15">
        <f>S!T10</f>
        <v>0</v>
      </c>
      <c r="E22" s="15">
        <f>S!U10</f>
        <v>6</v>
      </c>
      <c r="F22" s="15">
        <f>S!V10</f>
        <v>1</v>
      </c>
      <c r="G22" s="15">
        <f>S!N24</f>
        <v>3</v>
      </c>
      <c r="H22" s="15">
        <f>S!O24</f>
        <v>4</v>
      </c>
      <c r="I22" s="16">
        <f t="shared" si="1"/>
        <v>6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'F.1'!F21</f>
        <v> 75.YIL GENÇLİK</v>
      </c>
      <c r="C5" s="202" t="str">
        <f>'F.1'!G21</f>
        <v>V.ŞEHİR İDMAN YURDU</v>
      </c>
      <c r="D5" s="202"/>
      <c r="E5" s="202"/>
      <c r="F5" s="202"/>
      <c r="G5" s="202"/>
      <c r="H5" s="202"/>
      <c r="I5" s="14">
        <f>'F.1'!H21</f>
        <v>0</v>
      </c>
      <c r="J5" s="14">
        <f>'F.1'!I21</f>
        <v>0</v>
      </c>
    </row>
    <row r="6" spans="1:10" ht="30" customHeight="1">
      <c r="A6" s="13">
        <v>2</v>
      </c>
      <c r="B6" s="29" t="str">
        <f>'F.1'!F22</f>
        <v>HALFETİ SPOR</v>
      </c>
      <c r="C6" s="202" t="str">
        <f>'F.1'!G22</f>
        <v>EYYÜP SPOR</v>
      </c>
      <c r="D6" s="202"/>
      <c r="E6" s="202"/>
      <c r="F6" s="202"/>
      <c r="G6" s="202"/>
      <c r="H6" s="202"/>
      <c r="I6" s="14">
        <f>'F.1'!H22</f>
        <v>0</v>
      </c>
      <c r="J6" s="14">
        <f>'F.1'!I22</f>
        <v>0</v>
      </c>
    </row>
    <row r="7" spans="1:10" ht="30" customHeight="1">
      <c r="A7" s="13">
        <v>3</v>
      </c>
      <c r="B7" s="29" t="str">
        <f>'F.1'!F23</f>
        <v>BİRECİK SPOR</v>
      </c>
      <c r="C7" s="202" t="str">
        <f>'F.1'!G23</f>
        <v>KARŞIYAKA </v>
      </c>
      <c r="D7" s="202"/>
      <c r="E7" s="202"/>
      <c r="F7" s="202"/>
      <c r="G7" s="202"/>
      <c r="H7" s="202"/>
      <c r="I7" s="14">
        <f>'F.1'!H23</f>
        <v>0</v>
      </c>
      <c r="J7" s="14">
        <f>'F.1'!I23</f>
        <v>0</v>
      </c>
    </row>
    <row r="8" spans="1:10" ht="30" customHeight="1">
      <c r="A8" s="13">
        <v>4</v>
      </c>
      <c r="B8" s="29" t="str">
        <f>'F.1'!F24</f>
        <v>EDESSA SPOR</v>
      </c>
      <c r="C8" s="202" t="str">
        <f>'F.1'!G24</f>
        <v>REHA GENÇLİK</v>
      </c>
      <c r="D8" s="202"/>
      <c r="E8" s="202"/>
      <c r="F8" s="202"/>
      <c r="G8" s="202"/>
      <c r="H8" s="202"/>
      <c r="I8" s="14">
        <f>'F.1'!H24</f>
        <v>0</v>
      </c>
      <c r="J8" s="14">
        <f>'F.1'!I24</f>
        <v>0</v>
      </c>
    </row>
    <row r="9" spans="1:10" ht="30" customHeight="1">
      <c r="A9" s="13">
        <v>5</v>
      </c>
      <c r="B9" s="29" t="str">
        <f>'F.1'!F25</f>
        <v>YENİ HARRAN </v>
      </c>
      <c r="C9" s="202" t="str">
        <f>'F.1'!G25</f>
        <v>KARAKÖPRÜ </v>
      </c>
      <c r="D9" s="202"/>
      <c r="E9" s="202"/>
      <c r="F9" s="202"/>
      <c r="G9" s="202"/>
      <c r="H9" s="202"/>
      <c r="I9" s="14">
        <f>'F.1'!H25</f>
        <v>0</v>
      </c>
      <c r="J9" s="14">
        <f>'F.1'!I25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'T.'!B11</f>
        <v>YENİ HARRAN </v>
      </c>
      <c r="C13" s="16">
        <f aca="true" t="shared" si="0" ref="C13:C22">D13+E13+F13</f>
        <v>8</v>
      </c>
      <c r="D13" s="15">
        <f>S!W8</f>
        <v>1</v>
      </c>
      <c r="E13" s="15">
        <f>S!X8</f>
        <v>7</v>
      </c>
      <c r="F13" s="15">
        <f>S!Y8</f>
        <v>0</v>
      </c>
      <c r="G13" s="15">
        <f>S!P22</f>
        <v>7</v>
      </c>
      <c r="H13" s="15">
        <f>S!Q22</f>
        <v>2</v>
      </c>
      <c r="I13" s="16">
        <f aca="true" t="shared" si="1" ref="I13:I22">(D13*3)+(E13*1)+(F13*0)</f>
        <v>10</v>
      </c>
      <c r="J13" s="16">
        <f aca="true" t="shared" si="2" ref="J13:J22">G13-H13</f>
        <v>5</v>
      </c>
    </row>
    <row r="14" spans="1:10" ht="30" customHeight="1">
      <c r="A14" s="16">
        <v>2</v>
      </c>
      <c r="B14" s="28" t="str">
        <f>'T.'!B7</f>
        <v> 75.YIL GENÇLİK</v>
      </c>
      <c r="C14" s="16">
        <f t="shared" si="0"/>
        <v>8</v>
      </c>
      <c r="D14" s="15">
        <f>S!W4</f>
        <v>2</v>
      </c>
      <c r="E14" s="15">
        <f>S!X4</f>
        <v>6</v>
      </c>
      <c r="F14" s="15">
        <f>S!Y4</f>
        <v>0</v>
      </c>
      <c r="G14" s="15">
        <f>S!P18</f>
        <v>11</v>
      </c>
      <c r="H14" s="15">
        <f>S!Q18</f>
        <v>5</v>
      </c>
      <c r="I14" s="16">
        <f t="shared" si="1"/>
        <v>12</v>
      </c>
      <c r="J14" s="16">
        <f t="shared" si="2"/>
        <v>6</v>
      </c>
    </row>
    <row r="15" spans="1:10" ht="30" customHeight="1">
      <c r="A15" s="16">
        <v>3</v>
      </c>
      <c r="B15" s="28" t="str">
        <f>'T.'!B14</f>
        <v>EYYÜP SPOR</v>
      </c>
      <c r="C15" s="16">
        <f t="shared" si="0"/>
        <v>8</v>
      </c>
      <c r="D15" s="15">
        <f>S!W11</f>
        <v>0</v>
      </c>
      <c r="E15" s="15">
        <f>S!X11</f>
        <v>7</v>
      </c>
      <c r="F15" s="15">
        <f>S!Y11</f>
        <v>1</v>
      </c>
      <c r="G15" s="15">
        <f>S!P25</f>
        <v>2</v>
      </c>
      <c r="H15" s="15">
        <f>S!Q25</f>
        <v>7</v>
      </c>
      <c r="I15" s="16">
        <f t="shared" si="1"/>
        <v>7</v>
      </c>
      <c r="J15" s="16">
        <f t="shared" si="2"/>
        <v>-5</v>
      </c>
    </row>
    <row r="16" spans="1:10" ht="30" customHeight="1">
      <c r="A16" s="16">
        <v>4</v>
      </c>
      <c r="B16" s="28" t="str">
        <f>'T.'!B12</f>
        <v>REHA GENÇLİK</v>
      </c>
      <c r="C16" s="16">
        <f t="shared" si="0"/>
        <v>8</v>
      </c>
      <c r="D16" s="15">
        <f>S!W9</f>
        <v>1</v>
      </c>
      <c r="E16" s="15">
        <f>S!X9</f>
        <v>6</v>
      </c>
      <c r="F16" s="15">
        <f>S!Y9</f>
        <v>1</v>
      </c>
      <c r="G16" s="15">
        <f>S!P23</f>
        <v>4</v>
      </c>
      <c r="H16" s="15">
        <f>S!Q23</f>
        <v>4</v>
      </c>
      <c r="I16" s="16">
        <f t="shared" si="1"/>
        <v>9</v>
      </c>
      <c r="J16" s="16">
        <f t="shared" si="2"/>
        <v>0</v>
      </c>
    </row>
    <row r="17" spans="1:10" ht="30" customHeight="1">
      <c r="A17" s="16">
        <v>5</v>
      </c>
      <c r="B17" s="28" t="str">
        <f>'T.'!B6</f>
        <v>V.ŞEHİR İDMAN YURDU</v>
      </c>
      <c r="C17" s="16">
        <f t="shared" si="0"/>
        <v>8</v>
      </c>
      <c r="D17" s="15">
        <f>S!W3</f>
        <v>1</v>
      </c>
      <c r="E17" s="15">
        <f>S!X3</f>
        <v>7</v>
      </c>
      <c r="F17" s="15">
        <f>S!Y3</f>
        <v>0</v>
      </c>
      <c r="G17" s="15">
        <f>S!P17</f>
        <v>7</v>
      </c>
      <c r="H17" s="15">
        <f>S!Q17</f>
        <v>6</v>
      </c>
      <c r="I17" s="16">
        <f t="shared" si="1"/>
        <v>10</v>
      </c>
      <c r="J17" s="16">
        <f t="shared" si="2"/>
        <v>1</v>
      </c>
    </row>
    <row r="18" spans="1:10" ht="30" customHeight="1">
      <c r="A18" s="16">
        <v>6</v>
      </c>
      <c r="B18" s="28" t="str">
        <f>'T.'!B15</f>
        <v>KARAKÖPRÜ </v>
      </c>
      <c r="C18" s="16">
        <f t="shared" si="0"/>
        <v>8</v>
      </c>
      <c r="D18" s="15">
        <f>S!W12</f>
        <v>2</v>
      </c>
      <c r="E18" s="15">
        <f>S!X12</f>
        <v>6</v>
      </c>
      <c r="F18" s="15">
        <f>S!Y12</f>
        <v>0</v>
      </c>
      <c r="G18" s="15">
        <f>S!P26</f>
        <v>5</v>
      </c>
      <c r="H18" s="15">
        <f>S!Q26</f>
        <v>1</v>
      </c>
      <c r="I18" s="16">
        <f t="shared" si="1"/>
        <v>12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8</v>
      </c>
      <c r="D19" s="15">
        <f>S!W7</f>
        <v>0</v>
      </c>
      <c r="E19" s="15">
        <f>S!X7</f>
        <v>7</v>
      </c>
      <c r="F19" s="15">
        <f>S!Y7</f>
        <v>1</v>
      </c>
      <c r="G19" s="15">
        <f>S!P21</f>
        <v>3</v>
      </c>
      <c r="H19" s="15">
        <f>S!Q21</f>
        <v>4</v>
      </c>
      <c r="I19" s="16">
        <f t="shared" si="1"/>
        <v>7</v>
      </c>
      <c r="J19" s="16">
        <f t="shared" si="2"/>
        <v>-1</v>
      </c>
    </row>
    <row r="20" spans="1:10" ht="30" customHeight="1">
      <c r="A20" s="16">
        <v>8</v>
      </c>
      <c r="B20" s="28" t="str">
        <f>'T.'!B9</f>
        <v>BİRECİK SPOR</v>
      </c>
      <c r="C20" s="16">
        <f t="shared" si="0"/>
        <v>8</v>
      </c>
      <c r="D20" s="15">
        <f>S!W6</f>
        <v>0</v>
      </c>
      <c r="E20" s="15">
        <f>S!X6</f>
        <v>7</v>
      </c>
      <c r="F20" s="15">
        <f>S!Y6</f>
        <v>1</v>
      </c>
      <c r="G20" s="15">
        <f>S!P20</f>
        <v>6</v>
      </c>
      <c r="H20" s="15">
        <f>S!Q20</f>
        <v>7</v>
      </c>
      <c r="I20" s="16">
        <f t="shared" si="1"/>
        <v>7</v>
      </c>
      <c r="J20" s="16">
        <f t="shared" si="2"/>
        <v>-1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8</v>
      </c>
      <c r="D21" s="15">
        <f>S!W5</f>
        <v>0</v>
      </c>
      <c r="E21" s="15">
        <f>S!X5</f>
        <v>6</v>
      </c>
      <c r="F21" s="15">
        <f>S!Y5</f>
        <v>2</v>
      </c>
      <c r="G21" s="15">
        <f>S!P19</f>
        <v>3</v>
      </c>
      <c r="H21" s="15">
        <f>S!Q19</f>
        <v>11</v>
      </c>
      <c r="I21" s="16">
        <f t="shared" si="1"/>
        <v>6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8</v>
      </c>
      <c r="D22" s="15">
        <f>S!W10</f>
        <v>0</v>
      </c>
      <c r="E22" s="15">
        <f>S!X10</f>
        <v>7</v>
      </c>
      <c r="F22" s="15">
        <f>S!Y10</f>
        <v>1</v>
      </c>
      <c r="G22" s="15">
        <f>S!P24</f>
        <v>3</v>
      </c>
      <c r="H22" s="15">
        <f>S!Q24</f>
        <v>4</v>
      </c>
      <c r="I22" s="16">
        <f t="shared" si="1"/>
        <v>7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'F.1'!K21</f>
        <v>V.ŞEHİR İDMAN YURDU</v>
      </c>
      <c r="C5" s="202" t="str">
        <f>'F.1'!L21</f>
        <v>HALFETİ SPOR</v>
      </c>
      <c r="D5" s="202"/>
      <c r="E5" s="202"/>
      <c r="F5" s="202"/>
      <c r="G5" s="202"/>
      <c r="H5" s="202"/>
      <c r="I5" s="14">
        <f>'F.1'!M21</f>
        <v>0</v>
      </c>
      <c r="J5" s="14">
        <f>'F.1'!N21</f>
        <v>0</v>
      </c>
    </row>
    <row r="6" spans="1:10" ht="30" customHeight="1">
      <c r="A6" s="13">
        <v>2</v>
      </c>
      <c r="B6" s="29" t="str">
        <f>'F.1'!K22</f>
        <v>REHA GENÇLİK</v>
      </c>
      <c r="C6" s="202" t="str">
        <f>'F.1'!L22</f>
        <v>YENİ HARRAN </v>
      </c>
      <c r="D6" s="202"/>
      <c r="E6" s="202"/>
      <c r="F6" s="202"/>
      <c r="G6" s="202"/>
      <c r="H6" s="202"/>
      <c r="I6" s="14">
        <f>'F.1'!M22</f>
        <v>0</v>
      </c>
      <c r="J6" s="14">
        <f>'F.1'!N22</f>
        <v>0</v>
      </c>
    </row>
    <row r="7" spans="1:10" ht="30" customHeight="1">
      <c r="A7" s="13">
        <v>3</v>
      </c>
      <c r="B7" s="29" t="str">
        <f>'F.1'!K23</f>
        <v>KARŞIYAKA </v>
      </c>
      <c r="C7" s="202" t="str">
        <f>'F.1'!L23</f>
        <v>EDESSA SPOR</v>
      </c>
      <c r="D7" s="202"/>
      <c r="E7" s="202"/>
      <c r="F7" s="202"/>
      <c r="G7" s="202"/>
      <c r="H7" s="202"/>
      <c r="I7" s="14">
        <f>'F.1'!M23</f>
        <v>0</v>
      </c>
      <c r="J7" s="14">
        <f>'F.1'!N23</f>
        <v>0</v>
      </c>
    </row>
    <row r="8" spans="1:10" ht="30" customHeight="1">
      <c r="A8" s="13">
        <v>4</v>
      </c>
      <c r="B8" s="29" t="str">
        <f>'F.1'!K24</f>
        <v>EYYÜP SPOR</v>
      </c>
      <c r="C8" s="202" t="str">
        <f>'F.1'!L24</f>
        <v>BİRECİK SPOR</v>
      </c>
      <c r="D8" s="202"/>
      <c r="E8" s="202"/>
      <c r="F8" s="202"/>
      <c r="G8" s="202"/>
      <c r="H8" s="202"/>
      <c r="I8" s="14">
        <f>'F.1'!M24</f>
        <v>0</v>
      </c>
      <c r="J8" s="14">
        <f>'F.1'!N24</f>
        <v>0</v>
      </c>
    </row>
    <row r="9" spans="1:10" ht="30" customHeight="1">
      <c r="A9" s="13">
        <v>5</v>
      </c>
      <c r="B9" s="29" t="str">
        <f>'F.1'!K25</f>
        <v>KARAKÖPRÜ </v>
      </c>
      <c r="C9" s="202" t="str">
        <f>'F.1'!L25</f>
        <v> 75.YIL GENÇLİK</v>
      </c>
      <c r="D9" s="202"/>
      <c r="E9" s="202"/>
      <c r="F9" s="202"/>
      <c r="G9" s="202"/>
      <c r="H9" s="202"/>
      <c r="I9" s="14">
        <f>'F.1'!M25</f>
        <v>0</v>
      </c>
      <c r="J9" s="14">
        <f>'F.1'!N25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9</v>
      </c>
      <c r="D13" s="15">
        <f>S!Z4</f>
        <v>2</v>
      </c>
      <c r="E13" s="15">
        <f>S!AA4</f>
        <v>7</v>
      </c>
      <c r="F13" s="15">
        <f>S!AB4</f>
        <v>0</v>
      </c>
      <c r="G13" s="15">
        <f>S!R18</f>
        <v>11</v>
      </c>
      <c r="H13" s="15">
        <f>S!S18</f>
        <v>5</v>
      </c>
      <c r="I13" s="16">
        <f aca="true" t="shared" si="1" ref="I13:I22">(D13*3)+(E13*1)+(F13*0)</f>
        <v>13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9</v>
      </c>
      <c r="D14" s="15">
        <f>S!Z8</f>
        <v>1</v>
      </c>
      <c r="E14" s="15">
        <f>S!AA8</f>
        <v>8</v>
      </c>
      <c r="F14" s="15">
        <f>S!AB8</f>
        <v>0</v>
      </c>
      <c r="G14" s="15">
        <f>S!R22</f>
        <v>7</v>
      </c>
      <c r="H14" s="15">
        <f>S!S22</f>
        <v>2</v>
      </c>
      <c r="I14" s="16">
        <f t="shared" si="1"/>
        <v>11</v>
      </c>
      <c r="J14" s="16">
        <f t="shared" si="2"/>
        <v>5</v>
      </c>
    </row>
    <row r="15" spans="1:10" ht="30" customHeight="1">
      <c r="A15" s="16">
        <v>3</v>
      </c>
      <c r="B15" s="28" t="str">
        <f>'T.'!B14</f>
        <v>EYYÜP SPOR</v>
      </c>
      <c r="C15" s="16">
        <f t="shared" si="0"/>
        <v>9</v>
      </c>
      <c r="D15" s="15">
        <f>S!Z11</f>
        <v>0</v>
      </c>
      <c r="E15" s="15">
        <f>S!AA11</f>
        <v>8</v>
      </c>
      <c r="F15" s="15">
        <f>S!AB11</f>
        <v>1</v>
      </c>
      <c r="G15" s="15">
        <f>S!R25</f>
        <v>2</v>
      </c>
      <c r="H15" s="15">
        <f>S!S25</f>
        <v>7</v>
      </c>
      <c r="I15" s="16">
        <f t="shared" si="1"/>
        <v>8</v>
      </c>
      <c r="J15" s="16">
        <f t="shared" si="2"/>
        <v>-5</v>
      </c>
    </row>
    <row r="16" spans="1:10" ht="30" customHeight="1">
      <c r="A16" s="16">
        <v>4</v>
      </c>
      <c r="B16" s="28" t="str">
        <f>'T.'!B12</f>
        <v>REHA GENÇLİK</v>
      </c>
      <c r="C16" s="16">
        <f t="shared" si="0"/>
        <v>9</v>
      </c>
      <c r="D16" s="15">
        <f>S!Z9</f>
        <v>1</v>
      </c>
      <c r="E16" s="15">
        <f>S!AA9</f>
        <v>7</v>
      </c>
      <c r="F16" s="15">
        <f>S!AB9</f>
        <v>1</v>
      </c>
      <c r="G16" s="15">
        <f>S!R23</f>
        <v>4</v>
      </c>
      <c r="H16" s="15">
        <f>S!S23</f>
        <v>4</v>
      </c>
      <c r="I16" s="16">
        <f t="shared" si="1"/>
        <v>10</v>
      </c>
      <c r="J16" s="16">
        <f t="shared" si="2"/>
        <v>0</v>
      </c>
    </row>
    <row r="17" spans="1:10" ht="30" customHeight="1">
      <c r="A17" s="16">
        <v>5</v>
      </c>
      <c r="B17" s="28" t="str">
        <f>'T.'!B6</f>
        <v>V.ŞEHİR İDMAN YURDU</v>
      </c>
      <c r="C17" s="16">
        <f t="shared" si="0"/>
        <v>9</v>
      </c>
      <c r="D17" s="15">
        <f>S!Z3</f>
        <v>1</v>
      </c>
      <c r="E17" s="15">
        <f>S!AA3</f>
        <v>8</v>
      </c>
      <c r="F17" s="15">
        <f>S!AB3</f>
        <v>0</v>
      </c>
      <c r="G17" s="15">
        <f>S!R17</f>
        <v>7</v>
      </c>
      <c r="H17" s="15">
        <f>S!S17</f>
        <v>6</v>
      </c>
      <c r="I17" s="16">
        <f t="shared" si="1"/>
        <v>11</v>
      </c>
      <c r="J17" s="16">
        <f t="shared" si="2"/>
        <v>1</v>
      </c>
    </row>
    <row r="18" spans="1:10" ht="30" customHeight="1">
      <c r="A18" s="16">
        <v>6</v>
      </c>
      <c r="B18" s="28" t="str">
        <f>'T.'!B10</f>
        <v>EDESSA SPOR</v>
      </c>
      <c r="C18" s="16">
        <f t="shared" si="0"/>
        <v>9</v>
      </c>
      <c r="D18" s="15">
        <f>S!Z7</f>
        <v>0</v>
      </c>
      <c r="E18" s="15">
        <f>S!AA7</f>
        <v>8</v>
      </c>
      <c r="F18" s="15">
        <f>S!AB7</f>
        <v>1</v>
      </c>
      <c r="G18" s="15">
        <f>S!R21</f>
        <v>3</v>
      </c>
      <c r="H18" s="15">
        <f>S!S21</f>
        <v>4</v>
      </c>
      <c r="I18" s="16">
        <f t="shared" si="1"/>
        <v>8</v>
      </c>
      <c r="J18" s="16">
        <f t="shared" si="2"/>
        <v>-1</v>
      </c>
    </row>
    <row r="19" spans="1:10" ht="30" customHeight="1">
      <c r="A19" s="16">
        <v>7</v>
      </c>
      <c r="B19" s="28" t="str">
        <f>'T.'!B15</f>
        <v>KARAKÖPRÜ </v>
      </c>
      <c r="C19" s="16">
        <f t="shared" si="0"/>
        <v>9</v>
      </c>
      <c r="D19" s="15">
        <f>S!Z12</f>
        <v>2</v>
      </c>
      <c r="E19" s="15">
        <f>S!AA12</f>
        <v>7</v>
      </c>
      <c r="F19" s="15">
        <f>S!AB12</f>
        <v>0</v>
      </c>
      <c r="G19" s="15">
        <f>S!R26</f>
        <v>5</v>
      </c>
      <c r="H19" s="15">
        <f>S!S26</f>
        <v>1</v>
      </c>
      <c r="I19" s="16">
        <f t="shared" si="1"/>
        <v>13</v>
      </c>
      <c r="J19" s="16">
        <f t="shared" si="2"/>
        <v>4</v>
      </c>
    </row>
    <row r="20" spans="1:10" ht="30" customHeight="1">
      <c r="A20" s="16">
        <v>8</v>
      </c>
      <c r="B20" s="28" t="str">
        <f>'T.'!B9</f>
        <v>BİRECİK SPOR</v>
      </c>
      <c r="C20" s="16">
        <f t="shared" si="0"/>
        <v>9</v>
      </c>
      <c r="D20" s="15">
        <f>S!Z6</f>
        <v>0</v>
      </c>
      <c r="E20" s="15">
        <f>S!AA6</f>
        <v>8</v>
      </c>
      <c r="F20" s="15">
        <f>S!AB6</f>
        <v>1</v>
      </c>
      <c r="G20" s="15">
        <f>S!R20</f>
        <v>6</v>
      </c>
      <c r="H20" s="15">
        <f>S!S20</f>
        <v>7</v>
      </c>
      <c r="I20" s="16">
        <f t="shared" si="1"/>
        <v>8</v>
      </c>
      <c r="J20" s="16">
        <f t="shared" si="2"/>
        <v>-1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9</v>
      </c>
      <c r="D21" s="15">
        <f>S!Z5</f>
        <v>0</v>
      </c>
      <c r="E21" s="15">
        <f>S!AA5</f>
        <v>7</v>
      </c>
      <c r="F21" s="15">
        <f>S!AB5</f>
        <v>2</v>
      </c>
      <c r="G21" s="15">
        <f>S!R19</f>
        <v>3</v>
      </c>
      <c r="H21" s="15">
        <f>S!S19</f>
        <v>11</v>
      </c>
      <c r="I21" s="16">
        <f t="shared" si="1"/>
        <v>7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9</v>
      </c>
      <c r="D22" s="15">
        <f>S!Z10</f>
        <v>0</v>
      </c>
      <c r="E22" s="15">
        <f>S!AA10</f>
        <v>8</v>
      </c>
      <c r="F22" s="15">
        <f>S!AB10</f>
        <v>1</v>
      </c>
      <c r="G22" s="15">
        <f>S!R24</f>
        <v>3</v>
      </c>
      <c r="H22" s="15">
        <f>S!S24</f>
        <v>4</v>
      </c>
      <c r="I22" s="16">
        <f t="shared" si="1"/>
        <v>8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'F.2'!A5</f>
        <v> 75.YIL GENÇLİK</v>
      </c>
      <c r="C5" s="202" t="str">
        <f>'F.2'!B5</f>
        <v>HALFETİ SPOR</v>
      </c>
      <c r="D5" s="202"/>
      <c r="E5" s="202"/>
      <c r="F5" s="202"/>
      <c r="G5" s="202"/>
      <c r="H5" s="202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V.ŞEHİR İDMAN YURDU</v>
      </c>
      <c r="C6" s="202" t="str">
        <f>'F.2'!B6</f>
        <v>BİRECİK SPOR</v>
      </c>
      <c r="D6" s="202"/>
      <c r="E6" s="202"/>
      <c r="F6" s="202"/>
      <c r="G6" s="202"/>
      <c r="H6" s="202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EYYÜP SPOR</v>
      </c>
      <c r="C7" s="202" t="str">
        <f>'F.2'!B7</f>
        <v>EDESSA SPOR</v>
      </c>
      <c r="D7" s="202"/>
      <c r="E7" s="202"/>
      <c r="F7" s="202"/>
      <c r="G7" s="202"/>
      <c r="H7" s="202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KARŞIYAKA </v>
      </c>
      <c r="C8" s="202" t="str">
        <f>'F.2'!B8</f>
        <v>YENİ HARRAN </v>
      </c>
      <c r="D8" s="202"/>
      <c r="E8" s="202"/>
      <c r="F8" s="202"/>
      <c r="G8" s="202"/>
      <c r="H8" s="202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KARAKÖPRÜ </v>
      </c>
      <c r="C9" s="202" t="str">
        <f>'F.2'!B9</f>
        <v>REHA GENÇLİK</v>
      </c>
      <c r="D9" s="202"/>
      <c r="E9" s="202"/>
      <c r="F9" s="202"/>
      <c r="G9" s="202"/>
      <c r="H9" s="202"/>
      <c r="I9" s="14">
        <f>'F.2'!C9</f>
        <v>0</v>
      </c>
      <c r="J9" s="14">
        <f>'F.2'!D9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10</v>
      </c>
      <c r="D13" s="15">
        <f>S!AC4</f>
        <v>2</v>
      </c>
      <c r="E13" s="15">
        <f>S!AD4</f>
        <v>8</v>
      </c>
      <c r="F13" s="15">
        <f>S!AE4</f>
        <v>0</v>
      </c>
      <c r="G13" s="15">
        <f>S!T18</f>
        <v>11</v>
      </c>
      <c r="H13" s="15">
        <f>S!U18</f>
        <v>5</v>
      </c>
      <c r="I13" s="16">
        <f aca="true" t="shared" si="1" ref="I13:I22">(D13*3)+(E13*1)+(F13*0)</f>
        <v>14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10</v>
      </c>
      <c r="D14" s="15">
        <f>S!AC8</f>
        <v>1</v>
      </c>
      <c r="E14" s="15">
        <f>S!AD8</f>
        <v>9</v>
      </c>
      <c r="F14" s="15">
        <f>S!AE8</f>
        <v>0</v>
      </c>
      <c r="G14" s="15">
        <f>S!T22</f>
        <v>7</v>
      </c>
      <c r="H14" s="15">
        <f>S!U22</f>
        <v>2</v>
      </c>
      <c r="I14" s="16">
        <f t="shared" si="1"/>
        <v>12</v>
      </c>
      <c r="J14" s="16">
        <f t="shared" si="2"/>
        <v>5</v>
      </c>
    </row>
    <row r="15" spans="1:10" ht="30" customHeight="1">
      <c r="A15" s="16">
        <v>3</v>
      </c>
      <c r="B15" s="28" t="str">
        <f>'T.'!B14</f>
        <v>EYYÜP SPOR</v>
      </c>
      <c r="C15" s="16">
        <f t="shared" si="0"/>
        <v>10</v>
      </c>
      <c r="D15" s="15">
        <f>S!AC11</f>
        <v>0</v>
      </c>
      <c r="E15" s="15">
        <f>S!AD11</f>
        <v>9</v>
      </c>
      <c r="F15" s="15">
        <f>S!AE11</f>
        <v>1</v>
      </c>
      <c r="G15" s="15">
        <f>S!T25</f>
        <v>2</v>
      </c>
      <c r="H15" s="15">
        <f>S!U25</f>
        <v>7</v>
      </c>
      <c r="I15" s="16">
        <f t="shared" si="1"/>
        <v>9</v>
      </c>
      <c r="J15" s="16">
        <f t="shared" si="2"/>
        <v>-5</v>
      </c>
    </row>
    <row r="16" spans="1:10" ht="30" customHeight="1">
      <c r="A16" s="16">
        <v>4</v>
      </c>
      <c r="B16" s="28" t="str">
        <f>'T.'!B6</f>
        <v>V.ŞEHİR İDMAN YURDU</v>
      </c>
      <c r="C16" s="16">
        <f t="shared" si="0"/>
        <v>10</v>
      </c>
      <c r="D16" s="15">
        <f>S!AC3</f>
        <v>1</v>
      </c>
      <c r="E16" s="15">
        <f>S!AD3</f>
        <v>9</v>
      </c>
      <c r="F16" s="15">
        <f>S!AE3</f>
        <v>0</v>
      </c>
      <c r="G16" s="15">
        <f>S!T17</f>
        <v>7</v>
      </c>
      <c r="H16" s="15">
        <f>S!U17</f>
        <v>6</v>
      </c>
      <c r="I16" s="16">
        <f t="shared" si="1"/>
        <v>12</v>
      </c>
      <c r="J16" s="16">
        <f t="shared" si="2"/>
        <v>1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10</v>
      </c>
      <c r="D17" s="15">
        <f>S!AC9</f>
        <v>1</v>
      </c>
      <c r="E17" s="15">
        <f>S!AD9</f>
        <v>8</v>
      </c>
      <c r="F17" s="15">
        <f>S!AE9</f>
        <v>1</v>
      </c>
      <c r="G17" s="15">
        <f>S!T23</f>
        <v>4</v>
      </c>
      <c r="H17" s="15">
        <f>S!U23</f>
        <v>4</v>
      </c>
      <c r="I17" s="16">
        <f t="shared" si="1"/>
        <v>11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KARAKÖPRÜ </v>
      </c>
      <c r="C18" s="16">
        <f t="shared" si="0"/>
        <v>10</v>
      </c>
      <c r="D18" s="15">
        <f>S!AC12</f>
        <v>2</v>
      </c>
      <c r="E18" s="15">
        <f>S!AD12</f>
        <v>8</v>
      </c>
      <c r="F18" s="15">
        <f>S!AE12</f>
        <v>0</v>
      </c>
      <c r="G18" s="15">
        <f>S!T26</f>
        <v>5</v>
      </c>
      <c r="H18" s="15">
        <f>S!U26</f>
        <v>1</v>
      </c>
      <c r="I18" s="16">
        <f t="shared" si="1"/>
        <v>14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10</v>
      </c>
      <c r="D19" s="15">
        <f>S!AC7</f>
        <v>0</v>
      </c>
      <c r="E19" s="15">
        <f>S!AD7</f>
        <v>9</v>
      </c>
      <c r="F19" s="15">
        <f>S!AE7</f>
        <v>1</v>
      </c>
      <c r="G19" s="15">
        <f>S!T21</f>
        <v>3</v>
      </c>
      <c r="H19" s="15">
        <f>S!U21</f>
        <v>4</v>
      </c>
      <c r="I19" s="16">
        <f t="shared" si="1"/>
        <v>9</v>
      </c>
      <c r="J19" s="16">
        <f t="shared" si="2"/>
        <v>-1</v>
      </c>
    </row>
    <row r="20" spans="1:10" ht="30" customHeight="1">
      <c r="A20" s="16">
        <v>8</v>
      </c>
      <c r="B20" s="28" t="str">
        <f>'T.'!B9</f>
        <v>BİRECİK SPOR</v>
      </c>
      <c r="C20" s="16">
        <f t="shared" si="0"/>
        <v>10</v>
      </c>
      <c r="D20" s="15">
        <f>S!AC6</f>
        <v>0</v>
      </c>
      <c r="E20" s="15">
        <f>S!AD6</f>
        <v>9</v>
      </c>
      <c r="F20" s="15">
        <f>S!AE6</f>
        <v>1</v>
      </c>
      <c r="G20" s="15">
        <f>S!T20</f>
        <v>6</v>
      </c>
      <c r="H20" s="15">
        <f>S!U20</f>
        <v>7</v>
      </c>
      <c r="I20" s="16">
        <f t="shared" si="1"/>
        <v>9</v>
      </c>
      <c r="J20" s="16">
        <f t="shared" si="2"/>
        <v>-1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10</v>
      </c>
      <c r="D21" s="15">
        <f>S!AC5</f>
        <v>0</v>
      </c>
      <c r="E21" s="15">
        <f>S!AD5</f>
        <v>8</v>
      </c>
      <c r="F21" s="15">
        <f>S!AE5</f>
        <v>2</v>
      </c>
      <c r="G21" s="15">
        <f>S!T19</f>
        <v>3</v>
      </c>
      <c r="H21" s="15">
        <f>S!U19</f>
        <v>11</v>
      </c>
      <c r="I21" s="16">
        <f t="shared" si="1"/>
        <v>8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10</v>
      </c>
      <c r="D22" s="15">
        <f>S!AC10</f>
        <v>0</v>
      </c>
      <c r="E22" s="15">
        <f>S!AD10</f>
        <v>9</v>
      </c>
      <c r="F22" s="15">
        <f>S!AE10</f>
        <v>1</v>
      </c>
      <c r="G22" s="15">
        <f>S!T24</f>
        <v>3</v>
      </c>
      <c r="H22" s="15">
        <f>S!U24</f>
        <v>4</v>
      </c>
      <c r="I22" s="16">
        <f t="shared" si="1"/>
        <v>9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'F.2'!F5</f>
        <v>EDESSA SPOR</v>
      </c>
      <c r="C5" s="202" t="str">
        <f>'F.2'!G5</f>
        <v>V.ŞEHİR İDMAN YURDU</v>
      </c>
      <c r="D5" s="202"/>
      <c r="E5" s="202"/>
      <c r="F5" s="202"/>
      <c r="G5" s="202"/>
      <c r="H5" s="202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BİRECİK SPOR</v>
      </c>
      <c r="C6" s="202" t="str">
        <f>'F.2'!G6</f>
        <v> 75.YIL GENÇLİK</v>
      </c>
      <c r="D6" s="202"/>
      <c r="E6" s="202"/>
      <c r="F6" s="202"/>
      <c r="G6" s="202"/>
      <c r="H6" s="202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REHA GENÇLİK</v>
      </c>
      <c r="C7" s="202" t="str">
        <f>'F.2'!G7</f>
        <v>KARŞIYAKA </v>
      </c>
      <c r="D7" s="202"/>
      <c r="E7" s="202"/>
      <c r="F7" s="202"/>
      <c r="G7" s="202"/>
      <c r="H7" s="202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YENİ HARRAN </v>
      </c>
      <c r="C8" s="202" t="str">
        <f>'F.2'!G8</f>
        <v>EYYÜP SPOR</v>
      </c>
      <c r="D8" s="202"/>
      <c r="E8" s="202"/>
      <c r="F8" s="202"/>
      <c r="G8" s="202"/>
      <c r="H8" s="202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HALFETİ SPOR</v>
      </c>
      <c r="C9" s="202" t="str">
        <f>'F.2'!G9</f>
        <v>KARAKÖPRÜ </v>
      </c>
      <c r="D9" s="202"/>
      <c r="E9" s="202"/>
      <c r="F9" s="202"/>
      <c r="G9" s="202"/>
      <c r="H9" s="202"/>
      <c r="I9" s="14">
        <f>'F.2'!H9</f>
        <v>0</v>
      </c>
      <c r="J9" s="14">
        <f>'F.2'!I9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11</v>
      </c>
      <c r="D13" s="15">
        <f>S!AF4</f>
        <v>2</v>
      </c>
      <c r="E13" s="15">
        <f>S!AG4</f>
        <v>9</v>
      </c>
      <c r="F13" s="15">
        <f>S!AH4</f>
        <v>0</v>
      </c>
      <c r="G13" s="15">
        <f>S!V18</f>
        <v>11</v>
      </c>
      <c r="H13" s="15">
        <f>S!W18</f>
        <v>5</v>
      </c>
      <c r="I13" s="16">
        <f aca="true" t="shared" si="1" ref="I13:I22">(D13*3)+(E13*1)+(F13*0)</f>
        <v>15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11</v>
      </c>
      <c r="D14" s="15">
        <f>S!AF8</f>
        <v>1</v>
      </c>
      <c r="E14" s="15">
        <f>S!AG8</f>
        <v>10</v>
      </c>
      <c r="F14" s="15">
        <f>S!AH8</f>
        <v>0</v>
      </c>
      <c r="G14" s="15">
        <f>S!V22</f>
        <v>7</v>
      </c>
      <c r="H14" s="15">
        <f>S!W22</f>
        <v>2</v>
      </c>
      <c r="I14" s="16">
        <f t="shared" si="1"/>
        <v>13</v>
      </c>
      <c r="J14" s="16">
        <f t="shared" si="2"/>
        <v>5</v>
      </c>
    </row>
    <row r="15" spans="1:10" ht="30" customHeight="1">
      <c r="A15" s="16">
        <v>3</v>
      </c>
      <c r="B15" s="28" t="str">
        <f>'T.'!B14</f>
        <v>EYYÜP SPOR</v>
      </c>
      <c r="C15" s="16">
        <f t="shared" si="0"/>
        <v>11</v>
      </c>
      <c r="D15" s="15">
        <f>S!AF11</f>
        <v>0</v>
      </c>
      <c r="E15" s="15">
        <f>S!AG11</f>
        <v>10</v>
      </c>
      <c r="F15" s="15">
        <f>S!AH11</f>
        <v>1</v>
      </c>
      <c r="G15" s="15">
        <f>S!V25</f>
        <v>2</v>
      </c>
      <c r="H15" s="15">
        <f>S!W25</f>
        <v>7</v>
      </c>
      <c r="I15" s="16">
        <f t="shared" si="1"/>
        <v>10</v>
      </c>
      <c r="J15" s="16">
        <f t="shared" si="2"/>
        <v>-5</v>
      </c>
    </row>
    <row r="16" spans="1:10" ht="30" customHeight="1">
      <c r="A16" s="16">
        <v>4</v>
      </c>
      <c r="B16" s="28" t="str">
        <f>'T.'!B6</f>
        <v>V.ŞEHİR İDMAN YURDU</v>
      </c>
      <c r="C16" s="16">
        <f t="shared" si="0"/>
        <v>11</v>
      </c>
      <c r="D16" s="15">
        <f>S!AF3</f>
        <v>1</v>
      </c>
      <c r="E16" s="15">
        <f>S!AG3</f>
        <v>10</v>
      </c>
      <c r="F16" s="15">
        <f>S!AH3</f>
        <v>0</v>
      </c>
      <c r="G16" s="15">
        <f>S!V17</f>
        <v>7</v>
      </c>
      <c r="H16" s="15">
        <f>S!W17</f>
        <v>6</v>
      </c>
      <c r="I16" s="16">
        <f t="shared" si="1"/>
        <v>13</v>
      </c>
      <c r="J16" s="16">
        <f t="shared" si="2"/>
        <v>1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11</v>
      </c>
      <c r="D17" s="15">
        <f>S!AF9</f>
        <v>1</v>
      </c>
      <c r="E17" s="15">
        <f>S!AG9</f>
        <v>9</v>
      </c>
      <c r="F17" s="15">
        <f>S!AH9</f>
        <v>1</v>
      </c>
      <c r="G17" s="15">
        <f>S!V23</f>
        <v>4</v>
      </c>
      <c r="H17" s="15">
        <f>S!W23</f>
        <v>4</v>
      </c>
      <c r="I17" s="16">
        <f t="shared" si="1"/>
        <v>12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KARAKÖPRÜ </v>
      </c>
      <c r="C18" s="16">
        <f t="shared" si="0"/>
        <v>11</v>
      </c>
      <c r="D18" s="15">
        <f>S!AF12</f>
        <v>2</v>
      </c>
      <c r="E18" s="15">
        <f>S!AG12</f>
        <v>9</v>
      </c>
      <c r="F18" s="15">
        <f>S!AH12</f>
        <v>0</v>
      </c>
      <c r="G18" s="15">
        <f>S!V26</f>
        <v>5</v>
      </c>
      <c r="H18" s="15">
        <f>S!W26</f>
        <v>1</v>
      </c>
      <c r="I18" s="16">
        <f t="shared" si="1"/>
        <v>15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11</v>
      </c>
      <c r="D19" s="15">
        <f>S!AF7</f>
        <v>0</v>
      </c>
      <c r="E19" s="15">
        <f>S!AG7</f>
        <v>10</v>
      </c>
      <c r="F19" s="15">
        <f>S!AH7</f>
        <v>1</v>
      </c>
      <c r="G19" s="15">
        <f>S!V21</f>
        <v>3</v>
      </c>
      <c r="H19" s="15">
        <f>S!W21</f>
        <v>4</v>
      </c>
      <c r="I19" s="16">
        <f t="shared" si="1"/>
        <v>10</v>
      </c>
      <c r="J19" s="16">
        <f t="shared" si="2"/>
        <v>-1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11</v>
      </c>
      <c r="D20" s="15">
        <f>S!AF5</f>
        <v>0</v>
      </c>
      <c r="E20" s="15">
        <f>S!AG5</f>
        <v>9</v>
      </c>
      <c r="F20" s="15">
        <f>S!AH5</f>
        <v>2</v>
      </c>
      <c r="G20" s="15">
        <f>S!V19</f>
        <v>3</v>
      </c>
      <c r="H20" s="15">
        <f>S!W19</f>
        <v>11</v>
      </c>
      <c r="I20" s="16">
        <f t="shared" si="1"/>
        <v>9</v>
      </c>
      <c r="J20" s="16">
        <f t="shared" si="2"/>
        <v>-8</v>
      </c>
    </row>
    <row r="21" spans="1:10" ht="30" customHeight="1">
      <c r="A21" s="16">
        <v>9</v>
      </c>
      <c r="B21" s="28" t="str">
        <f>'T.'!B9</f>
        <v>BİRECİK SPOR</v>
      </c>
      <c r="C21" s="16">
        <f t="shared" si="0"/>
        <v>11</v>
      </c>
      <c r="D21" s="15">
        <f>S!AF6</f>
        <v>0</v>
      </c>
      <c r="E21" s="15">
        <f>S!AG6</f>
        <v>10</v>
      </c>
      <c r="F21" s="15">
        <f>S!AH6</f>
        <v>1</v>
      </c>
      <c r="G21" s="15">
        <f>S!V20</f>
        <v>6</v>
      </c>
      <c r="H21" s="15">
        <f>S!W20</f>
        <v>7</v>
      </c>
      <c r="I21" s="16">
        <f t="shared" si="1"/>
        <v>10</v>
      </c>
      <c r="J21" s="16">
        <f t="shared" si="2"/>
        <v>-1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11</v>
      </c>
      <c r="D22" s="15">
        <f>S!AF10</f>
        <v>0</v>
      </c>
      <c r="E22" s="15">
        <f>S!AG10</f>
        <v>10</v>
      </c>
      <c r="F22" s="15">
        <f>S!AH10</f>
        <v>1</v>
      </c>
      <c r="G22" s="15">
        <f>S!V24</f>
        <v>3</v>
      </c>
      <c r="H22" s="15">
        <f>S!W24</f>
        <v>4</v>
      </c>
      <c r="I22" s="16">
        <f t="shared" si="1"/>
        <v>10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'F.2'!K5</f>
        <v>HALFETİ SPOR</v>
      </c>
      <c r="C5" s="202" t="str">
        <f>'F.2'!L5</f>
        <v>BİRECİK SPOR</v>
      </c>
      <c r="D5" s="202"/>
      <c r="E5" s="202"/>
      <c r="F5" s="202"/>
      <c r="G5" s="202"/>
      <c r="H5" s="202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 75.YIL GENÇLİK</v>
      </c>
      <c r="C6" s="202" t="str">
        <f>'F.2'!L6</f>
        <v>EDESSA SPOR</v>
      </c>
      <c r="D6" s="202"/>
      <c r="E6" s="202"/>
      <c r="F6" s="202"/>
      <c r="G6" s="202"/>
      <c r="H6" s="202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V.ŞEHİR İDMAN YURDU</v>
      </c>
      <c r="C7" s="202" t="str">
        <f>'F.2'!L7</f>
        <v>YENİ HARRAN </v>
      </c>
      <c r="D7" s="202"/>
      <c r="E7" s="202"/>
      <c r="F7" s="202"/>
      <c r="G7" s="202"/>
      <c r="H7" s="202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EYYÜP SPOR</v>
      </c>
      <c r="C8" s="202" t="str">
        <f>'F.2'!L8</f>
        <v>REHA GENÇLİK</v>
      </c>
      <c r="D8" s="202"/>
      <c r="E8" s="202"/>
      <c r="F8" s="202"/>
      <c r="G8" s="202"/>
      <c r="H8" s="202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KARAKÖPRÜ </v>
      </c>
      <c r="C9" s="202" t="str">
        <f>'F.2'!L9</f>
        <v>KARŞIYAKA </v>
      </c>
      <c r="D9" s="202"/>
      <c r="E9" s="202"/>
      <c r="F9" s="202"/>
      <c r="G9" s="202"/>
      <c r="H9" s="202"/>
      <c r="I9" s="14">
        <f>'F.2'!M9</f>
        <v>0</v>
      </c>
      <c r="J9" s="14">
        <f>'F.2'!N9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12</v>
      </c>
      <c r="D13" s="15">
        <f>S!AI4</f>
        <v>2</v>
      </c>
      <c r="E13" s="15">
        <f>S!AJ4</f>
        <v>10</v>
      </c>
      <c r="F13" s="15">
        <f>S!AK4</f>
        <v>0</v>
      </c>
      <c r="G13" s="15">
        <f>S!X18</f>
        <v>11</v>
      </c>
      <c r="H13" s="15">
        <f>S!Y18</f>
        <v>5</v>
      </c>
      <c r="I13" s="16">
        <f aca="true" t="shared" si="1" ref="I13:I22">(D13*3)+(E13*1)+(F13*0)</f>
        <v>16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12</v>
      </c>
      <c r="D14" s="15">
        <f>S!AI8</f>
        <v>1</v>
      </c>
      <c r="E14" s="15">
        <f>S!AJ8</f>
        <v>11</v>
      </c>
      <c r="F14" s="15">
        <f>S!AK8</f>
        <v>0</v>
      </c>
      <c r="G14" s="15">
        <f>S!X22</f>
        <v>7</v>
      </c>
      <c r="H14" s="15">
        <f>S!Y22</f>
        <v>2</v>
      </c>
      <c r="I14" s="16">
        <f t="shared" si="1"/>
        <v>14</v>
      </c>
      <c r="J14" s="16">
        <f t="shared" si="2"/>
        <v>5</v>
      </c>
    </row>
    <row r="15" spans="1:10" ht="30" customHeight="1">
      <c r="A15" s="16">
        <v>3</v>
      </c>
      <c r="B15" s="28" t="str">
        <f>'T.'!B14</f>
        <v>EYYÜP SPOR</v>
      </c>
      <c r="C15" s="16">
        <f t="shared" si="0"/>
        <v>12</v>
      </c>
      <c r="D15" s="15">
        <f>S!AI11</f>
        <v>0</v>
      </c>
      <c r="E15" s="15">
        <f>S!AJ11</f>
        <v>11</v>
      </c>
      <c r="F15" s="15">
        <f>S!AK11</f>
        <v>1</v>
      </c>
      <c r="G15" s="15">
        <f>S!X25</f>
        <v>2</v>
      </c>
      <c r="H15" s="15">
        <f>S!Y25</f>
        <v>7</v>
      </c>
      <c r="I15" s="16">
        <f t="shared" si="1"/>
        <v>11</v>
      </c>
      <c r="J15" s="16">
        <f t="shared" si="2"/>
        <v>-5</v>
      </c>
    </row>
    <row r="16" spans="1:10" ht="30" customHeight="1">
      <c r="A16" s="16">
        <v>4</v>
      </c>
      <c r="B16" s="28" t="str">
        <f>'T.'!B6</f>
        <v>V.ŞEHİR İDMAN YURDU</v>
      </c>
      <c r="C16" s="16">
        <f t="shared" si="0"/>
        <v>12</v>
      </c>
      <c r="D16" s="15">
        <f>S!AI3</f>
        <v>1</v>
      </c>
      <c r="E16" s="15">
        <f>S!AJ3</f>
        <v>11</v>
      </c>
      <c r="F16" s="15">
        <f>S!AK3</f>
        <v>0</v>
      </c>
      <c r="G16" s="15">
        <f>S!X17</f>
        <v>7</v>
      </c>
      <c r="H16" s="15">
        <f>S!Y17</f>
        <v>6</v>
      </c>
      <c r="I16" s="16">
        <f t="shared" si="1"/>
        <v>14</v>
      </c>
      <c r="J16" s="16">
        <f t="shared" si="2"/>
        <v>1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12</v>
      </c>
      <c r="D17" s="15">
        <f>S!AI9</f>
        <v>1</v>
      </c>
      <c r="E17" s="15">
        <f>S!AJ9</f>
        <v>10</v>
      </c>
      <c r="F17" s="15">
        <f>S!AK9</f>
        <v>1</v>
      </c>
      <c r="G17" s="15">
        <f>S!X23</f>
        <v>4</v>
      </c>
      <c r="H17" s="15">
        <f>S!Y23</f>
        <v>4</v>
      </c>
      <c r="I17" s="16">
        <f t="shared" si="1"/>
        <v>13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KARAKÖPRÜ </v>
      </c>
      <c r="C18" s="16">
        <f t="shared" si="0"/>
        <v>12</v>
      </c>
      <c r="D18" s="15">
        <f>S!AI12</f>
        <v>2</v>
      </c>
      <c r="E18" s="15">
        <f>S!AJ12</f>
        <v>10</v>
      </c>
      <c r="F18" s="15">
        <f>S!AK12</f>
        <v>0</v>
      </c>
      <c r="G18" s="15">
        <f>S!X26</f>
        <v>5</v>
      </c>
      <c r="H18" s="15">
        <f>S!Y26</f>
        <v>1</v>
      </c>
      <c r="I18" s="16">
        <f t="shared" si="1"/>
        <v>16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12</v>
      </c>
      <c r="D19" s="15">
        <f>S!AI7</f>
        <v>0</v>
      </c>
      <c r="E19" s="15">
        <f>S!AJ7</f>
        <v>11</v>
      </c>
      <c r="F19" s="15">
        <f>S!AK7</f>
        <v>1</v>
      </c>
      <c r="G19" s="15">
        <f>S!X21</f>
        <v>3</v>
      </c>
      <c r="H19" s="15">
        <f>S!Y21</f>
        <v>4</v>
      </c>
      <c r="I19" s="16">
        <f t="shared" si="1"/>
        <v>11</v>
      </c>
      <c r="J19" s="16">
        <f t="shared" si="2"/>
        <v>-1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12</v>
      </c>
      <c r="D20" s="15">
        <f>S!AI5</f>
        <v>0</v>
      </c>
      <c r="E20" s="15">
        <f>S!AJ5</f>
        <v>10</v>
      </c>
      <c r="F20" s="15">
        <f>S!AK5</f>
        <v>2</v>
      </c>
      <c r="G20" s="15">
        <f>S!X19</f>
        <v>3</v>
      </c>
      <c r="H20" s="15">
        <f>S!Y19</f>
        <v>11</v>
      </c>
      <c r="I20" s="16">
        <f t="shared" si="1"/>
        <v>10</v>
      </c>
      <c r="J20" s="16">
        <f t="shared" si="2"/>
        <v>-8</v>
      </c>
    </row>
    <row r="21" spans="1:10" ht="30" customHeight="1">
      <c r="A21" s="16">
        <v>9</v>
      </c>
      <c r="B21" s="28" t="str">
        <f>'T.'!B9</f>
        <v>BİRECİK SPOR</v>
      </c>
      <c r="C21" s="16">
        <f t="shared" si="0"/>
        <v>12</v>
      </c>
      <c r="D21" s="15">
        <f>S!AI6</f>
        <v>0</v>
      </c>
      <c r="E21" s="15">
        <f>S!AJ6</f>
        <v>11</v>
      </c>
      <c r="F21" s="15">
        <f>S!AK6</f>
        <v>1</v>
      </c>
      <c r="G21" s="15">
        <f>S!X20</f>
        <v>6</v>
      </c>
      <c r="H21" s="15">
        <f>S!Y20</f>
        <v>7</v>
      </c>
      <c r="I21" s="16">
        <f t="shared" si="1"/>
        <v>11</v>
      </c>
      <c r="J21" s="16">
        <f t="shared" si="2"/>
        <v>-1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12</v>
      </c>
      <c r="D22" s="15">
        <f>S!AI10</f>
        <v>0</v>
      </c>
      <c r="E22" s="15">
        <f>S!AJ10</f>
        <v>11</v>
      </c>
      <c r="F22" s="15">
        <f>S!AK10</f>
        <v>1</v>
      </c>
      <c r="G22" s="15">
        <f>S!X24</f>
        <v>3</v>
      </c>
      <c r="H22" s="15">
        <f>S!Y24</f>
        <v>4</v>
      </c>
      <c r="I22" s="16">
        <f t="shared" si="1"/>
        <v>11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33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'F.2'!A13</f>
        <v>REHA GENÇLİK</v>
      </c>
      <c r="C5" s="202" t="str">
        <f>'F.2'!B13</f>
        <v>V.ŞEHİR İDMAN YURDU</v>
      </c>
      <c r="D5" s="202"/>
      <c r="E5" s="202"/>
      <c r="F5" s="202"/>
      <c r="G5" s="202"/>
      <c r="H5" s="202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YENİ HARRAN </v>
      </c>
      <c r="C6" s="202" t="str">
        <f>'F.2'!B14</f>
        <v> 75.YIL GENÇLİK</v>
      </c>
      <c r="D6" s="202"/>
      <c r="E6" s="202"/>
      <c r="F6" s="202"/>
      <c r="G6" s="202"/>
      <c r="H6" s="202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EDESSA SPOR</v>
      </c>
      <c r="C7" s="202" t="str">
        <f>'F.2'!B15</f>
        <v>HALFETİ SPOR</v>
      </c>
      <c r="D7" s="202"/>
      <c r="E7" s="202"/>
      <c r="F7" s="202"/>
      <c r="G7" s="202"/>
      <c r="H7" s="202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KARŞIYAKA </v>
      </c>
      <c r="C8" s="202" t="str">
        <f>'F.2'!B16</f>
        <v>EYYÜP SPOR</v>
      </c>
      <c r="D8" s="202"/>
      <c r="E8" s="202"/>
      <c r="F8" s="202"/>
      <c r="G8" s="202"/>
      <c r="H8" s="202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BİRECİK SPOR</v>
      </c>
      <c r="C9" s="202" t="str">
        <f>'F.2'!B17</f>
        <v>KARAKÖPRÜ </v>
      </c>
      <c r="D9" s="202"/>
      <c r="E9" s="202"/>
      <c r="F9" s="202"/>
      <c r="G9" s="202"/>
      <c r="H9" s="202"/>
      <c r="I9" s="14">
        <f>'F.2'!C17</f>
        <v>0</v>
      </c>
      <c r="J9" s="14">
        <f>'F.2'!D17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13</v>
      </c>
      <c r="D13" s="15">
        <f>S!AL4</f>
        <v>2</v>
      </c>
      <c r="E13" s="15">
        <f>S!AM4</f>
        <v>11</v>
      </c>
      <c r="F13" s="15">
        <f>S!AN4</f>
        <v>0</v>
      </c>
      <c r="G13" s="15">
        <f>S!Z18</f>
        <v>11</v>
      </c>
      <c r="H13" s="15">
        <f>S!AA18</f>
        <v>5</v>
      </c>
      <c r="I13" s="16">
        <f aca="true" t="shared" si="1" ref="I13:I20">(D13*3)+(E13*1)+(F13*0)</f>
        <v>17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13</v>
      </c>
      <c r="D14" s="15">
        <f>S!AL11</f>
        <v>0</v>
      </c>
      <c r="E14" s="15">
        <f>S!AM11</f>
        <v>12</v>
      </c>
      <c r="F14" s="15">
        <f>S!AN11</f>
        <v>1</v>
      </c>
      <c r="G14" s="15">
        <f>S!Z25</f>
        <v>2</v>
      </c>
      <c r="H14" s="15">
        <f>S!AA25</f>
        <v>7</v>
      </c>
      <c r="I14" s="16">
        <f t="shared" si="1"/>
        <v>12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13</v>
      </c>
      <c r="D15" s="15">
        <f>S!AL8</f>
        <v>1</v>
      </c>
      <c r="E15" s="15">
        <f>S!AM8</f>
        <v>12</v>
      </c>
      <c r="F15" s="15">
        <f>S!AN8</f>
        <v>0</v>
      </c>
      <c r="G15" s="15">
        <f>S!Z22</f>
        <v>7</v>
      </c>
      <c r="H15" s="15">
        <f>S!AA22</f>
        <v>2</v>
      </c>
      <c r="I15" s="16">
        <f t="shared" si="1"/>
        <v>15</v>
      </c>
      <c r="J15" s="16">
        <f t="shared" si="2"/>
        <v>5</v>
      </c>
    </row>
    <row r="16" spans="1:10" ht="30" customHeight="1">
      <c r="A16" s="16">
        <v>4</v>
      </c>
      <c r="B16" s="28" t="str">
        <f>'T.'!B12</f>
        <v>REHA GENÇLİK</v>
      </c>
      <c r="C16" s="16">
        <f t="shared" si="0"/>
        <v>13</v>
      </c>
      <c r="D16" s="15">
        <f>S!AL9</f>
        <v>1</v>
      </c>
      <c r="E16" s="15">
        <f>S!AM9</f>
        <v>11</v>
      </c>
      <c r="F16" s="15">
        <f>S!AN9</f>
        <v>1</v>
      </c>
      <c r="G16" s="15">
        <f>S!Z23</f>
        <v>4</v>
      </c>
      <c r="H16" s="15">
        <f>S!AA23</f>
        <v>4</v>
      </c>
      <c r="I16" s="16">
        <f t="shared" si="1"/>
        <v>14</v>
      </c>
      <c r="J16" s="16">
        <f t="shared" si="2"/>
        <v>0</v>
      </c>
    </row>
    <row r="17" spans="1:10" ht="30" customHeight="1">
      <c r="A17" s="16">
        <v>5</v>
      </c>
      <c r="B17" s="28" t="str">
        <f>'T.'!B6</f>
        <v>V.ŞEHİR İDMAN YURDU</v>
      </c>
      <c r="C17" s="16">
        <f t="shared" si="0"/>
        <v>13</v>
      </c>
      <c r="D17" s="15">
        <f>S!AL3</f>
        <v>1</v>
      </c>
      <c r="E17" s="15">
        <f>S!AM3</f>
        <v>12</v>
      </c>
      <c r="F17" s="15">
        <f>S!AN3</f>
        <v>0</v>
      </c>
      <c r="G17" s="15">
        <f>S!Z17</f>
        <v>7</v>
      </c>
      <c r="H17" s="15">
        <f>S!AA17</f>
        <v>6</v>
      </c>
      <c r="I17" s="16">
        <f t="shared" si="1"/>
        <v>15</v>
      </c>
      <c r="J17" s="16">
        <f t="shared" si="2"/>
        <v>1</v>
      </c>
    </row>
    <row r="18" spans="1:10" ht="30" customHeight="1">
      <c r="A18" s="16">
        <v>6</v>
      </c>
      <c r="B18" s="28" t="str">
        <f>'T.'!B15</f>
        <v>KARAKÖPRÜ </v>
      </c>
      <c r="C18" s="16">
        <f t="shared" si="0"/>
        <v>13</v>
      </c>
      <c r="D18" s="15">
        <f>S!AL12</f>
        <v>2</v>
      </c>
      <c r="E18" s="15">
        <f>S!AM12</f>
        <v>11</v>
      </c>
      <c r="F18" s="15">
        <f>S!AN12</f>
        <v>0</v>
      </c>
      <c r="G18" s="15">
        <f>S!Z26</f>
        <v>5</v>
      </c>
      <c r="H18" s="15">
        <f>S!AA26</f>
        <v>1</v>
      </c>
      <c r="I18" s="16">
        <f t="shared" si="1"/>
        <v>17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13</v>
      </c>
      <c r="D19" s="15">
        <f>S!AL7</f>
        <v>0</v>
      </c>
      <c r="E19" s="15">
        <f>S!AM7</f>
        <v>12</v>
      </c>
      <c r="F19" s="15">
        <f>S!AN7</f>
        <v>1</v>
      </c>
      <c r="G19" s="15">
        <f>S!Z21</f>
        <v>3</v>
      </c>
      <c r="H19" s="15">
        <f>S!AA21</f>
        <v>4</v>
      </c>
      <c r="I19" s="16">
        <f t="shared" si="1"/>
        <v>12</v>
      </c>
      <c r="J19" s="16">
        <f t="shared" si="2"/>
        <v>-1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13</v>
      </c>
      <c r="D20" s="15">
        <f>S!AL5</f>
        <v>0</v>
      </c>
      <c r="E20" s="15">
        <f>S!AM5</f>
        <v>11</v>
      </c>
      <c r="F20" s="15">
        <f>S!AN5</f>
        <v>2</v>
      </c>
      <c r="G20" s="15">
        <f>S!Z19</f>
        <v>3</v>
      </c>
      <c r="H20" s="15">
        <f>S!AA19</f>
        <v>11</v>
      </c>
      <c r="I20" s="16">
        <f t="shared" si="1"/>
        <v>11</v>
      </c>
      <c r="J20" s="16">
        <f t="shared" si="2"/>
        <v>-8</v>
      </c>
    </row>
    <row r="21" spans="1:10" ht="30" customHeight="1">
      <c r="A21" s="16">
        <v>9</v>
      </c>
      <c r="B21" s="28" t="str">
        <f>'T.'!B9</f>
        <v>BİRECİK SPOR</v>
      </c>
      <c r="C21" s="16">
        <f t="shared" si="0"/>
        <v>13</v>
      </c>
      <c r="D21" s="15">
        <f>S!AL6</f>
        <v>0</v>
      </c>
      <c r="E21" s="15">
        <f>S!AM6</f>
        <v>12</v>
      </c>
      <c r="F21" s="15">
        <f>S!AN6</f>
        <v>1</v>
      </c>
      <c r="G21" s="15">
        <f>S!Z20</f>
        <v>6</v>
      </c>
      <c r="H21" s="15">
        <f>S!AA20</f>
        <v>7</v>
      </c>
      <c r="I21" s="16">
        <f>(D21*3)+(E21*1)+(F21*0)</f>
        <v>12</v>
      </c>
      <c r="J21" s="16">
        <f t="shared" si="2"/>
        <v>-1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13</v>
      </c>
      <c r="D22" s="15">
        <f>S!AL10</f>
        <v>0</v>
      </c>
      <c r="E22" s="15">
        <f>S!AM10</f>
        <v>12</v>
      </c>
      <c r="F22" s="15">
        <f>S!AN10</f>
        <v>1</v>
      </c>
      <c r="G22" s="15">
        <f>S!Z24</f>
        <v>3</v>
      </c>
      <c r="H22" s="15">
        <f>S!AA24</f>
        <v>4</v>
      </c>
      <c r="I22" s="16">
        <f>(D22*3)+(E22*1)+(F22*0)</f>
        <v>12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27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66</v>
      </c>
      <c r="C6" s="99">
        <v>4</v>
      </c>
      <c r="D6" s="99">
        <v>3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7</v>
      </c>
    </row>
    <row r="7" spans="1:21" ht="18" customHeight="1" thickBot="1" thickTop="1">
      <c r="A7" s="99">
        <v>2</v>
      </c>
      <c r="B7" s="100" t="s">
        <v>67</v>
      </c>
      <c r="C7" s="99">
        <v>8</v>
      </c>
      <c r="D7" s="99">
        <v>3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11</v>
      </c>
    </row>
    <row r="8" spans="1:21" ht="18" customHeight="1" thickBot="1" thickTop="1">
      <c r="A8" s="99">
        <v>3</v>
      </c>
      <c r="B8" s="100" t="s">
        <v>68</v>
      </c>
      <c r="C8" s="99">
        <v>3</v>
      </c>
      <c r="D8" s="99">
        <v>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3</v>
      </c>
    </row>
    <row r="9" spans="1:21" ht="18" customHeight="1" thickBot="1" thickTop="1">
      <c r="A9" s="99">
        <v>4</v>
      </c>
      <c r="B9" s="100" t="s">
        <v>69</v>
      </c>
      <c r="C9" s="99">
        <v>4</v>
      </c>
      <c r="D9" s="99">
        <v>2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6</v>
      </c>
    </row>
    <row r="10" spans="1:21" ht="18" customHeight="1" thickBot="1" thickTop="1">
      <c r="A10" s="99">
        <v>5</v>
      </c>
      <c r="B10" s="100" t="s">
        <v>70</v>
      </c>
      <c r="C10" s="99">
        <v>1</v>
      </c>
      <c r="D10" s="99">
        <v>2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3</v>
      </c>
    </row>
    <row r="11" spans="1:21" ht="18" customHeight="1" thickBot="1" thickTop="1">
      <c r="A11" s="99">
        <v>6</v>
      </c>
      <c r="B11" s="100" t="s">
        <v>71</v>
      </c>
      <c r="C11" s="99">
        <v>1</v>
      </c>
      <c r="D11" s="99">
        <v>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7</v>
      </c>
    </row>
    <row r="12" spans="1:21" ht="18" customHeight="1" thickBot="1" thickTop="1">
      <c r="A12" s="99">
        <v>7</v>
      </c>
      <c r="B12" s="100" t="s">
        <v>72</v>
      </c>
      <c r="C12" s="99">
        <v>1</v>
      </c>
      <c r="D12" s="99">
        <v>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4</v>
      </c>
    </row>
    <row r="13" spans="1:21" ht="18" customHeight="1" thickBot="1" thickTop="1">
      <c r="A13" s="99">
        <v>8</v>
      </c>
      <c r="B13" s="100" t="s">
        <v>73</v>
      </c>
      <c r="C13" s="99">
        <v>1</v>
      </c>
      <c r="D13" s="99">
        <v>2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3</v>
      </c>
    </row>
    <row r="14" spans="1:21" ht="18" customHeight="1" thickBot="1" thickTop="1">
      <c r="A14" s="99">
        <v>9</v>
      </c>
      <c r="B14" s="100" t="s">
        <v>74</v>
      </c>
      <c r="C14" s="99">
        <v>1</v>
      </c>
      <c r="D14" s="99">
        <v>1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2</v>
      </c>
    </row>
    <row r="15" spans="1:21" ht="18" customHeight="1" thickBot="1" thickTop="1">
      <c r="A15" s="99">
        <v>10</v>
      </c>
      <c r="B15" s="100" t="s">
        <v>75</v>
      </c>
      <c r="C15" s="99">
        <v>2</v>
      </c>
      <c r="D15" s="99">
        <v>3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5</v>
      </c>
    </row>
    <row r="16" spans="1:21" ht="18" customHeight="1" thickBot="1" thickTop="1">
      <c r="A16" s="101"/>
      <c r="B16" s="101">
        <f>SUM(C16:P16)</f>
        <v>51</v>
      </c>
      <c r="C16" s="101">
        <f aca="true" t="shared" si="1" ref="C16:U16">SUM(C6:C15)</f>
        <v>26</v>
      </c>
      <c r="D16" s="101">
        <f t="shared" si="1"/>
        <v>25</v>
      </c>
      <c r="E16" s="101">
        <f t="shared" si="1"/>
        <v>0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101">
        <f t="shared" si="1"/>
        <v>0</v>
      </c>
      <c r="J16" s="101">
        <f t="shared" si="1"/>
        <v>0</v>
      </c>
      <c r="K16" s="101">
        <f t="shared" si="1"/>
        <v>0</v>
      </c>
      <c r="L16" s="101">
        <f t="shared" si="1"/>
        <v>0</v>
      </c>
      <c r="M16" s="101">
        <f t="shared" si="1"/>
        <v>0</v>
      </c>
      <c r="N16" s="101">
        <f t="shared" si="1"/>
        <v>0</v>
      </c>
      <c r="O16" s="101">
        <f t="shared" si="1"/>
        <v>0</v>
      </c>
      <c r="P16" s="101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1">
        <f t="shared" si="1"/>
        <v>51</v>
      </c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4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'F.2'!F13</f>
        <v>BİRECİK SPOR</v>
      </c>
      <c r="C5" s="202" t="str">
        <f>'F.2'!G13</f>
        <v>EDESSA SPOR</v>
      </c>
      <c r="D5" s="202"/>
      <c r="E5" s="202"/>
      <c r="F5" s="202"/>
      <c r="G5" s="202"/>
      <c r="H5" s="202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HALFETİ SPOR</v>
      </c>
      <c r="C6" s="202" t="str">
        <f>'F.2'!G14</f>
        <v>YENİ HARRAN </v>
      </c>
      <c r="D6" s="202"/>
      <c r="E6" s="202"/>
      <c r="F6" s="202"/>
      <c r="G6" s="202"/>
      <c r="H6" s="202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 75.YIL GENÇLİK</v>
      </c>
      <c r="C7" s="202" t="str">
        <f>'F.2'!G15</f>
        <v>REHA GENÇLİK</v>
      </c>
      <c r="D7" s="202"/>
      <c r="E7" s="202"/>
      <c r="F7" s="202"/>
      <c r="G7" s="202"/>
      <c r="H7" s="202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V.ŞEHİR İDMAN YURDU</v>
      </c>
      <c r="C8" s="202" t="str">
        <f>'F.2'!G16</f>
        <v>KARŞIYAKA </v>
      </c>
      <c r="D8" s="202"/>
      <c r="E8" s="202"/>
      <c r="F8" s="202"/>
      <c r="G8" s="202"/>
      <c r="H8" s="202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KARAKÖPRÜ </v>
      </c>
      <c r="C9" s="202" t="str">
        <f>'F.2'!G17</f>
        <v>EYYÜP SPOR</v>
      </c>
      <c r="D9" s="202"/>
      <c r="E9" s="202"/>
      <c r="F9" s="202"/>
      <c r="G9" s="202"/>
      <c r="H9" s="202"/>
      <c r="I9" s="14">
        <f>'T.'!P15</f>
        <v>0</v>
      </c>
      <c r="J9" s="14">
        <f>'T.'!P14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14</v>
      </c>
      <c r="D13" s="15">
        <f>S!AO4</f>
        <v>2</v>
      </c>
      <c r="E13" s="15">
        <f>S!AP4</f>
        <v>12</v>
      </c>
      <c r="F13" s="15">
        <f>S!AQ4</f>
        <v>0</v>
      </c>
      <c r="G13" s="15">
        <f>S!AB18</f>
        <v>11</v>
      </c>
      <c r="H13" s="15">
        <f>S!AC18</f>
        <v>5</v>
      </c>
      <c r="I13" s="16">
        <f aca="true" t="shared" si="1" ref="I13:I21">(D13*3)+(E13*1)+(F13*0)</f>
        <v>18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14</v>
      </c>
      <c r="D14" s="15">
        <f>S!AO11</f>
        <v>0</v>
      </c>
      <c r="E14" s="15">
        <f>S!AP11</f>
        <v>13</v>
      </c>
      <c r="F14" s="15">
        <f>S!AQ11</f>
        <v>1</v>
      </c>
      <c r="G14" s="15">
        <f>S!AB25</f>
        <v>2</v>
      </c>
      <c r="H14" s="15">
        <f>S!AC25</f>
        <v>7</v>
      </c>
      <c r="I14" s="16">
        <f t="shared" si="1"/>
        <v>13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14</v>
      </c>
      <c r="D15" s="15">
        <f>S!AO8</f>
        <v>1</v>
      </c>
      <c r="E15" s="15">
        <f>S!AP8</f>
        <v>13</v>
      </c>
      <c r="F15" s="15">
        <f>S!AQ8</f>
        <v>0</v>
      </c>
      <c r="G15" s="15">
        <f>S!AB22</f>
        <v>7</v>
      </c>
      <c r="H15" s="15">
        <f>S!AC22</f>
        <v>2</v>
      </c>
      <c r="I15" s="16">
        <f t="shared" si="1"/>
        <v>16</v>
      </c>
      <c r="J15" s="16">
        <f t="shared" si="2"/>
        <v>5</v>
      </c>
    </row>
    <row r="16" spans="1:10" ht="30" customHeight="1">
      <c r="A16" s="16">
        <v>4</v>
      </c>
      <c r="B16" s="28" t="str">
        <f>'T.'!B6</f>
        <v>V.ŞEHİR İDMAN YURDU</v>
      </c>
      <c r="C16" s="16">
        <f t="shared" si="0"/>
        <v>14</v>
      </c>
      <c r="D16" s="15">
        <f>S!AO3</f>
        <v>1</v>
      </c>
      <c r="E16" s="15">
        <f>S!AP3</f>
        <v>13</v>
      </c>
      <c r="F16" s="15">
        <f>S!AQ3</f>
        <v>0</v>
      </c>
      <c r="G16" s="15">
        <f>S!AB17</f>
        <v>7</v>
      </c>
      <c r="H16" s="15">
        <f>S!AC17</f>
        <v>6</v>
      </c>
      <c r="I16" s="16">
        <f t="shared" si="1"/>
        <v>16</v>
      </c>
      <c r="J16" s="16">
        <f t="shared" si="2"/>
        <v>1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14</v>
      </c>
      <c r="D17" s="15">
        <f>S!AO9</f>
        <v>1</v>
      </c>
      <c r="E17" s="15">
        <f>S!AP9</f>
        <v>12</v>
      </c>
      <c r="F17" s="15">
        <f>S!AQ9</f>
        <v>1</v>
      </c>
      <c r="G17" s="15">
        <f>S!AB23</f>
        <v>4</v>
      </c>
      <c r="H17" s="15">
        <f>S!AC23</f>
        <v>4</v>
      </c>
      <c r="I17" s="16">
        <f t="shared" si="1"/>
        <v>15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KARAKÖPRÜ </v>
      </c>
      <c r="C18" s="16">
        <f t="shared" si="0"/>
        <v>14</v>
      </c>
      <c r="D18" s="15">
        <f>S!AO12</f>
        <v>2</v>
      </c>
      <c r="E18" s="15">
        <f>S!AP12</f>
        <v>12</v>
      </c>
      <c r="F18" s="15">
        <f>S!AQ12</f>
        <v>0</v>
      </c>
      <c r="G18" s="15">
        <f>S!AB26</f>
        <v>5</v>
      </c>
      <c r="H18" s="15">
        <f>S!AC26</f>
        <v>1</v>
      </c>
      <c r="I18" s="16">
        <f t="shared" si="1"/>
        <v>18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14</v>
      </c>
      <c r="D19" s="15">
        <f>S!AO7</f>
        <v>0</v>
      </c>
      <c r="E19" s="15">
        <f>S!AP7</f>
        <v>13</v>
      </c>
      <c r="F19" s="15">
        <f>S!AQ7</f>
        <v>1</v>
      </c>
      <c r="G19" s="15">
        <f>S!AB21</f>
        <v>3</v>
      </c>
      <c r="H19" s="15">
        <f>S!AC21</f>
        <v>4</v>
      </c>
      <c r="I19" s="16">
        <f t="shared" si="1"/>
        <v>13</v>
      </c>
      <c r="J19" s="16">
        <f t="shared" si="2"/>
        <v>-1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14</v>
      </c>
      <c r="D20" s="15">
        <f>S!AO5</f>
        <v>0</v>
      </c>
      <c r="E20" s="15">
        <f>S!AP5</f>
        <v>12</v>
      </c>
      <c r="F20" s="15">
        <f>S!AQ5</f>
        <v>2</v>
      </c>
      <c r="G20" s="15">
        <f>S!AB19</f>
        <v>3</v>
      </c>
      <c r="H20" s="15">
        <f>S!AC19</f>
        <v>11</v>
      </c>
      <c r="I20" s="16">
        <f t="shared" si="1"/>
        <v>12</v>
      </c>
      <c r="J20" s="16">
        <f t="shared" si="2"/>
        <v>-8</v>
      </c>
    </row>
    <row r="21" spans="1:10" ht="30" customHeight="1">
      <c r="A21" s="16">
        <v>9</v>
      </c>
      <c r="B21" s="28" t="str">
        <f>'T.'!B13</f>
        <v>KARŞIYAKA </v>
      </c>
      <c r="C21" s="16">
        <f t="shared" si="0"/>
        <v>14</v>
      </c>
      <c r="D21" s="15">
        <f>S!AO10</f>
        <v>0</v>
      </c>
      <c r="E21" s="15">
        <f>S!AP10</f>
        <v>13</v>
      </c>
      <c r="F21" s="15">
        <f>S!AQ10</f>
        <v>1</v>
      </c>
      <c r="G21" s="15">
        <f>S!AB24</f>
        <v>3</v>
      </c>
      <c r="H21" s="15">
        <f>S!AC24</f>
        <v>4</v>
      </c>
      <c r="I21" s="16">
        <f t="shared" si="1"/>
        <v>13</v>
      </c>
      <c r="J21" s="16">
        <f t="shared" si="2"/>
        <v>-1</v>
      </c>
    </row>
    <row r="22" spans="1:10" ht="30" customHeight="1">
      <c r="A22" s="16">
        <v>10</v>
      </c>
      <c r="B22" s="28" t="str">
        <f>'T.'!B9</f>
        <v>BİRECİK SPOR</v>
      </c>
      <c r="C22" s="16">
        <f t="shared" si="0"/>
        <v>14</v>
      </c>
      <c r="D22" s="15">
        <f>S!AO6</f>
        <v>0</v>
      </c>
      <c r="E22" s="15">
        <f>S!AP6</f>
        <v>13</v>
      </c>
      <c r="F22" s="15">
        <f>S!AQ6</f>
        <v>1</v>
      </c>
      <c r="G22" s="15">
        <f>S!AB20</f>
        <v>6</v>
      </c>
      <c r="H22" s="15">
        <f>S!AC20</f>
        <v>7</v>
      </c>
      <c r="I22" s="16">
        <f>(D22*3)+(E22*1)+(F22*0)</f>
        <v>13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'F.2'!K13</f>
        <v>EYYÜP SPOR</v>
      </c>
      <c r="C5" s="202" t="str">
        <f>'F.2'!L13</f>
        <v>V.ŞEHİR İDMAN YURDU</v>
      </c>
      <c r="D5" s="202"/>
      <c r="E5" s="202"/>
      <c r="F5" s="202"/>
      <c r="G5" s="202"/>
      <c r="H5" s="202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KARŞIYAKA </v>
      </c>
      <c r="C6" s="202" t="str">
        <f>'F.2'!L14</f>
        <v> 75.YIL GENÇLİK</v>
      </c>
      <c r="D6" s="202"/>
      <c r="E6" s="202"/>
      <c r="F6" s="202"/>
      <c r="G6" s="202"/>
      <c r="H6" s="202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REHA GENÇLİK</v>
      </c>
      <c r="C7" s="202" t="str">
        <f>'F.2'!L15</f>
        <v>HALFETİ SPOR</v>
      </c>
      <c r="D7" s="202"/>
      <c r="E7" s="202"/>
      <c r="F7" s="202"/>
      <c r="G7" s="202"/>
      <c r="H7" s="202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YENİ HARRAN </v>
      </c>
      <c r="C8" s="202" t="str">
        <f>'F.2'!L16</f>
        <v>BİRECİK SPOR</v>
      </c>
      <c r="D8" s="202"/>
      <c r="E8" s="202"/>
      <c r="F8" s="202"/>
      <c r="G8" s="202"/>
      <c r="H8" s="202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EDESSA SPOR</v>
      </c>
      <c r="C9" s="202" t="str">
        <f>'F.2'!L17</f>
        <v>KARAKÖPRÜ </v>
      </c>
      <c r="D9" s="202"/>
      <c r="E9" s="202"/>
      <c r="F9" s="202"/>
      <c r="G9" s="202"/>
      <c r="H9" s="202"/>
      <c r="I9" s="14">
        <f>'F.2'!M17</f>
        <v>0</v>
      </c>
      <c r="J9" s="14">
        <f>'F.2'!N17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15</v>
      </c>
      <c r="D13" s="15">
        <f>S!AR4</f>
        <v>2</v>
      </c>
      <c r="E13" s="15">
        <f>S!AS4</f>
        <v>13</v>
      </c>
      <c r="F13" s="15">
        <f>S!AT4</f>
        <v>0</v>
      </c>
      <c r="G13" s="15">
        <f>S!AD18</f>
        <v>11</v>
      </c>
      <c r="H13" s="15">
        <f>S!AE18</f>
        <v>5</v>
      </c>
      <c r="I13" s="16">
        <f aca="true" t="shared" si="1" ref="I13:I21">(D13*3)+(E13*1)+(F13*0)</f>
        <v>19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15</v>
      </c>
      <c r="D14" s="15">
        <f>S!AR11</f>
        <v>0</v>
      </c>
      <c r="E14" s="15">
        <f>S!AS11</f>
        <v>14</v>
      </c>
      <c r="F14" s="15">
        <f>S!AT11</f>
        <v>1</v>
      </c>
      <c r="G14" s="15">
        <f>S!AD25</f>
        <v>2</v>
      </c>
      <c r="H14" s="15">
        <f>S!AE25</f>
        <v>7</v>
      </c>
      <c r="I14" s="16">
        <f t="shared" si="1"/>
        <v>14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15</v>
      </c>
      <c r="D15" s="15">
        <f>S!AR8</f>
        <v>1</v>
      </c>
      <c r="E15" s="15">
        <f>S!AS8</f>
        <v>14</v>
      </c>
      <c r="F15" s="15">
        <f>S!AT8</f>
        <v>0</v>
      </c>
      <c r="G15" s="15">
        <f>S!AD22</f>
        <v>7</v>
      </c>
      <c r="H15" s="15">
        <f>S!AE22</f>
        <v>2</v>
      </c>
      <c r="I15" s="16">
        <f t="shared" si="1"/>
        <v>17</v>
      </c>
      <c r="J15" s="16">
        <f t="shared" si="2"/>
        <v>5</v>
      </c>
    </row>
    <row r="16" spans="1:10" ht="30" customHeight="1">
      <c r="A16" s="16">
        <v>4</v>
      </c>
      <c r="B16" s="28" t="str">
        <f>'T.'!B10</f>
        <v>EDESSA SPOR</v>
      </c>
      <c r="C16" s="16">
        <f t="shared" si="0"/>
        <v>15</v>
      </c>
      <c r="D16" s="15">
        <f>S!AR7</f>
        <v>0</v>
      </c>
      <c r="E16" s="15">
        <f>S!AS7</f>
        <v>14</v>
      </c>
      <c r="F16" s="15">
        <f>S!AT7</f>
        <v>1</v>
      </c>
      <c r="G16" s="15">
        <f>S!AD21</f>
        <v>3</v>
      </c>
      <c r="H16" s="15">
        <f>S!AE21</f>
        <v>4</v>
      </c>
      <c r="I16" s="16">
        <f t="shared" si="1"/>
        <v>14</v>
      </c>
      <c r="J16" s="16">
        <f t="shared" si="2"/>
        <v>-1</v>
      </c>
    </row>
    <row r="17" spans="1:10" ht="30" customHeight="1">
      <c r="A17" s="16">
        <v>5</v>
      </c>
      <c r="B17" s="28" t="str">
        <f>'T.'!B6</f>
        <v>V.ŞEHİR İDMAN YURDU</v>
      </c>
      <c r="C17" s="16">
        <f t="shared" si="0"/>
        <v>15</v>
      </c>
      <c r="D17" s="15">
        <f>S!AR3</f>
        <v>1</v>
      </c>
      <c r="E17" s="15">
        <f>S!AS3</f>
        <v>14</v>
      </c>
      <c r="F17" s="15">
        <f>S!AT3</f>
        <v>0</v>
      </c>
      <c r="G17" s="15">
        <f>S!AD17</f>
        <v>7</v>
      </c>
      <c r="H17" s="15">
        <f>S!AE17</f>
        <v>6</v>
      </c>
      <c r="I17" s="16">
        <f t="shared" si="1"/>
        <v>17</v>
      </c>
      <c r="J17" s="16">
        <f t="shared" si="2"/>
        <v>1</v>
      </c>
    </row>
    <row r="18" spans="1:10" ht="30" customHeight="1">
      <c r="A18" s="16">
        <v>6</v>
      </c>
      <c r="B18" s="28" t="str">
        <f>'T.'!B12</f>
        <v>REHA GENÇLİK</v>
      </c>
      <c r="C18" s="16">
        <f t="shared" si="0"/>
        <v>15</v>
      </c>
      <c r="D18" s="15">
        <f>S!AR9</f>
        <v>1</v>
      </c>
      <c r="E18" s="15">
        <f>S!AS9</f>
        <v>13</v>
      </c>
      <c r="F18" s="15">
        <f>S!AT9</f>
        <v>1</v>
      </c>
      <c r="G18" s="15">
        <f>S!AD23</f>
        <v>4</v>
      </c>
      <c r="H18" s="15">
        <f>S!AE23</f>
        <v>4</v>
      </c>
      <c r="I18" s="16">
        <f t="shared" si="1"/>
        <v>16</v>
      </c>
      <c r="J18" s="16">
        <f t="shared" si="2"/>
        <v>0</v>
      </c>
    </row>
    <row r="19" spans="1:10" ht="30" customHeight="1">
      <c r="A19" s="16">
        <v>7</v>
      </c>
      <c r="B19" s="28" t="str">
        <f>'T.'!B15</f>
        <v>KARAKÖPRÜ </v>
      </c>
      <c r="C19" s="16">
        <f t="shared" si="0"/>
        <v>15</v>
      </c>
      <c r="D19" s="15">
        <f>S!AR12</f>
        <v>2</v>
      </c>
      <c r="E19" s="15">
        <f>S!AS12</f>
        <v>13</v>
      </c>
      <c r="F19" s="15">
        <f>S!AT12</f>
        <v>0</v>
      </c>
      <c r="G19" s="15">
        <f>S!AD26</f>
        <v>5</v>
      </c>
      <c r="H19" s="15">
        <f>S!AE26</f>
        <v>1</v>
      </c>
      <c r="I19" s="16">
        <f t="shared" si="1"/>
        <v>19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15</v>
      </c>
      <c r="D20" s="15">
        <f>S!AR5</f>
        <v>0</v>
      </c>
      <c r="E20" s="15">
        <f>S!AS5</f>
        <v>13</v>
      </c>
      <c r="F20" s="15">
        <f>S!AT5</f>
        <v>2</v>
      </c>
      <c r="G20" s="15">
        <f>S!AD19</f>
        <v>3</v>
      </c>
      <c r="H20" s="15">
        <f>S!AE19</f>
        <v>11</v>
      </c>
      <c r="I20" s="16">
        <f t="shared" si="1"/>
        <v>13</v>
      </c>
      <c r="J20" s="16">
        <f t="shared" si="2"/>
        <v>-8</v>
      </c>
    </row>
    <row r="21" spans="1:10" ht="30" customHeight="1">
      <c r="A21" s="16">
        <v>9</v>
      </c>
      <c r="B21" s="28" t="str">
        <f>'T.'!B13</f>
        <v>KARŞIYAKA </v>
      </c>
      <c r="C21" s="16">
        <f t="shared" si="0"/>
        <v>15</v>
      </c>
      <c r="D21" s="15">
        <f>S!AR10</f>
        <v>0</v>
      </c>
      <c r="E21" s="15">
        <f>S!AS10</f>
        <v>14</v>
      </c>
      <c r="F21" s="15">
        <f>S!AT10</f>
        <v>1</v>
      </c>
      <c r="G21" s="15">
        <f>S!AD24</f>
        <v>3</v>
      </c>
      <c r="H21" s="15">
        <f>S!AE24</f>
        <v>4</v>
      </c>
      <c r="I21" s="16">
        <f t="shared" si="1"/>
        <v>14</v>
      </c>
      <c r="J21" s="16">
        <f t="shared" si="2"/>
        <v>-1</v>
      </c>
    </row>
    <row r="22" spans="1:10" ht="30" customHeight="1">
      <c r="A22" s="16">
        <v>10</v>
      </c>
      <c r="B22" s="28" t="str">
        <f>'T.'!B9</f>
        <v>BİRECİK SPOR</v>
      </c>
      <c r="C22" s="16">
        <f t="shared" si="0"/>
        <v>15</v>
      </c>
      <c r="D22" s="15">
        <f>S!AR6</f>
        <v>0</v>
      </c>
      <c r="E22" s="15">
        <f>S!AS6</f>
        <v>14</v>
      </c>
      <c r="F22" s="15">
        <f>S!AT6</f>
        <v>1</v>
      </c>
      <c r="G22" s="15">
        <f>S!AD20</f>
        <v>6</v>
      </c>
      <c r="H22" s="15">
        <f>S!AE20</f>
        <v>7</v>
      </c>
      <c r="I22" s="16">
        <f>(D22*3)+(E22*1)+(F22*0)</f>
        <v>14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0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'F.2'!A21</f>
        <v>EDESSA SPOR</v>
      </c>
      <c r="C5" s="202" t="str">
        <f>'F.2'!B21</f>
        <v>YENİ HARRAN </v>
      </c>
      <c r="D5" s="202"/>
      <c r="E5" s="202"/>
      <c r="F5" s="202"/>
      <c r="G5" s="202"/>
      <c r="H5" s="202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BİRECİK SPOR</v>
      </c>
      <c r="C6" s="202" t="str">
        <f>'F.2'!B22</f>
        <v>REHA GENÇLİK</v>
      </c>
      <c r="D6" s="202"/>
      <c r="E6" s="202"/>
      <c r="F6" s="202"/>
      <c r="G6" s="202"/>
      <c r="H6" s="202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HALFETİ SPOR</v>
      </c>
      <c r="C7" s="202" t="str">
        <f>'F.2'!B23</f>
        <v>KARŞIYAKA </v>
      </c>
      <c r="D7" s="202"/>
      <c r="E7" s="202"/>
      <c r="F7" s="202"/>
      <c r="G7" s="202"/>
      <c r="H7" s="202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 75.YIL GENÇLİK</v>
      </c>
      <c r="C8" s="202" t="str">
        <f>'F.2'!B24</f>
        <v>EYYÜP SPOR</v>
      </c>
      <c r="D8" s="202"/>
      <c r="E8" s="202"/>
      <c r="F8" s="202"/>
      <c r="G8" s="202"/>
      <c r="H8" s="202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V.ŞEHİR İDMAN YURDU</v>
      </c>
      <c r="C9" s="202" t="str">
        <f>'F.2'!B25</f>
        <v>KARAKÖPRÜ </v>
      </c>
      <c r="D9" s="202"/>
      <c r="E9" s="202"/>
      <c r="F9" s="202"/>
      <c r="G9" s="202"/>
      <c r="H9" s="202"/>
      <c r="I9" s="14">
        <f>'F.2'!C25</f>
        <v>0</v>
      </c>
      <c r="J9" s="14">
        <f>'F.2'!D25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16</v>
      </c>
      <c r="D13" s="15">
        <f>S!AU4</f>
        <v>2</v>
      </c>
      <c r="E13" s="15">
        <f>S!AV4</f>
        <v>14</v>
      </c>
      <c r="F13" s="15">
        <f>S!AW4</f>
        <v>0</v>
      </c>
      <c r="G13" s="15">
        <f>S!AF18</f>
        <v>11</v>
      </c>
      <c r="H13" s="15">
        <f>S!AG18</f>
        <v>5</v>
      </c>
      <c r="I13" s="16">
        <f aca="true" t="shared" si="1" ref="I13:I21">(D13*3)+(E13*1)+(F13*0)</f>
        <v>20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16</v>
      </c>
      <c r="D14" s="15">
        <f>S!AU11</f>
        <v>0</v>
      </c>
      <c r="E14" s="15">
        <f>S!AV11</f>
        <v>15</v>
      </c>
      <c r="F14" s="15">
        <f>S!AW11</f>
        <v>1</v>
      </c>
      <c r="G14" s="15">
        <f>S!AF25</f>
        <v>2</v>
      </c>
      <c r="H14" s="15">
        <f>S!AG25</f>
        <v>7</v>
      </c>
      <c r="I14" s="16">
        <f t="shared" si="1"/>
        <v>15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16</v>
      </c>
      <c r="D15" s="15">
        <f>S!AU8</f>
        <v>1</v>
      </c>
      <c r="E15" s="15">
        <f>S!AV8</f>
        <v>15</v>
      </c>
      <c r="F15" s="15">
        <f>S!AW8</f>
        <v>0</v>
      </c>
      <c r="G15" s="15">
        <f>S!AF22</f>
        <v>7</v>
      </c>
      <c r="H15" s="15">
        <f>S!AG22</f>
        <v>2</v>
      </c>
      <c r="I15" s="16">
        <f t="shared" si="1"/>
        <v>18</v>
      </c>
      <c r="J15" s="16">
        <f t="shared" si="2"/>
        <v>5</v>
      </c>
    </row>
    <row r="16" spans="1:10" ht="30" customHeight="1">
      <c r="A16" s="16">
        <v>4</v>
      </c>
      <c r="B16" s="28" t="str">
        <f>'T.'!B12</f>
        <v>REHA GENÇLİK</v>
      </c>
      <c r="C16" s="16">
        <f t="shared" si="0"/>
        <v>16</v>
      </c>
      <c r="D16" s="15">
        <f>S!AU9</f>
        <v>1</v>
      </c>
      <c r="E16" s="15">
        <f>S!AV9</f>
        <v>14</v>
      </c>
      <c r="F16" s="15">
        <f>S!AW9</f>
        <v>1</v>
      </c>
      <c r="G16" s="15">
        <f>S!AF23</f>
        <v>4</v>
      </c>
      <c r="H16" s="15">
        <f>S!AG23</f>
        <v>4</v>
      </c>
      <c r="I16" s="16">
        <f t="shared" si="1"/>
        <v>17</v>
      </c>
      <c r="J16" s="16">
        <f t="shared" si="2"/>
        <v>0</v>
      </c>
    </row>
    <row r="17" spans="1:10" ht="30" customHeight="1">
      <c r="A17" s="16">
        <v>5</v>
      </c>
      <c r="B17" s="28" t="str">
        <f>'T.'!B10</f>
        <v>EDESSA SPOR</v>
      </c>
      <c r="C17" s="16">
        <f t="shared" si="0"/>
        <v>16</v>
      </c>
      <c r="D17" s="15">
        <f>S!AU7</f>
        <v>0</v>
      </c>
      <c r="E17" s="15">
        <f>S!AV7</f>
        <v>15</v>
      </c>
      <c r="F17" s="15">
        <f>S!AW7</f>
        <v>1</v>
      </c>
      <c r="G17" s="15">
        <f>S!AF21</f>
        <v>3</v>
      </c>
      <c r="H17" s="15">
        <f>S!AG21</f>
        <v>4</v>
      </c>
      <c r="I17" s="16">
        <f t="shared" si="1"/>
        <v>15</v>
      </c>
      <c r="J17" s="16">
        <f t="shared" si="2"/>
        <v>-1</v>
      </c>
    </row>
    <row r="18" spans="1:10" ht="30" customHeight="1">
      <c r="A18" s="16">
        <v>6</v>
      </c>
      <c r="B18" s="28" t="str">
        <f>'T.'!B6</f>
        <v>V.ŞEHİR İDMAN YURDU</v>
      </c>
      <c r="C18" s="16">
        <f t="shared" si="0"/>
        <v>16</v>
      </c>
      <c r="D18" s="15">
        <f>S!AU3</f>
        <v>1</v>
      </c>
      <c r="E18" s="15">
        <f>S!AV3</f>
        <v>15</v>
      </c>
      <c r="F18" s="15">
        <f>S!AW3</f>
        <v>0</v>
      </c>
      <c r="G18" s="15">
        <f>S!AF17</f>
        <v>7</v>
      </c>
      <c r="H18" s="15">
        <f>S!AG17</f>
        <v>6</v>
      </c>
      <c r="I18" s="16">
        <f t="shared" si="1"/>
        <v>18</v>
      </c>
      <c r="J18" s="16">
        <f t="shared" si="2"/>
        <v>1</v>
      </c>
    </row>
    <row r="19" spans="1:10" ht="30" customHeight="1">
      <c r="A19" s="16">
        <v>7</v>
      </c>
      <c r="B19" s="28" t="str">
        <f>'T.'!B15</f>
        <v>KARAKÖPRÜ </v>
      </c>
      <c r="C19" s="16">
        <f t="shared" si="0"/>
        <v>16</v>
      </c>
      <c r="D19" s="15">
        <f>S!AU12</f>
        <v>2</v>
      </c>
      <c r="E19" s="15">
        <f>S!AV12</f>
        <v>14</v>
      </c>
      <c r="F19" s="15">
        <f>S!AW12</f>
        <v>0</v>
      </c>
      <c r="G19" s="15">
        <f>S!AF26</f>
        <v>5</v>
      </c>
      <c r="H19" s="15">
        <f>S!AG26</f>
        <v>1</v>
      </c>
      <c r="I19" s="16">
        <f t="shared" si="1"/>
        <v>20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16</v>
      </c>
      <c r="D20" s="15">
        <f>S!AU5</f>
        <v>0</v>
      </c>
      <c r="E20" s="15">
        <f>S!AV5</f>
        <v>14</v>
      </c>
      <c r="F20" s="15">
        <f>S!AW5</f>
        <v>2</v>
      </c>
      <c r="G20" s="15">
        <f>S!AF19</f>
        <v>3</v>
      </c>
      <c r="H20" s="15">
        <f>S!AG19</f>
        <v>11</v>
      </c>
      <c r="I20" s="16">
        <f t="shared" si="1"/>
        <v>14</v>
      </c>
      <c r="J20" s="16">
        <f t="shared" si="2"/>
        <v>-8</v>
      </c>
    </row>
    <row r="21" spans="1:10" ht="30" customHeight="1">
      <c r="A21" s="16">
        <v>9</v>
      </c>
      <c r="B21" s="28" t="str">
        <f>'T.'!B13</f>
        <v>KARŞIYAKA </v>
      </c>
      <c r="C21" s="16">
        <f t="shared" si="0"/>
        <v>16</v>
      </c>
      <c r="D21" s="15">
        <f>S!AU10</f>
        <v>0</v>
      </c>
      <c r="E21" s="15">
        <f>S!AV10</f>
        <v>15</v>
      </c>
      <c r="F21" s="15">
        <f>S!AW10</f>
        <v>1</v>
      </c>
      <c r="G21" s="15">
        <f>S!AF24</f>
        <v>3</v>
      </c>
      <c r="H21" s="15">
        <f>S!AG24</f>
        <v>4</v>
      </c>
      <c r="I21" s="16">
        <f t="shared" si="1"/>
        <v>15</v>
      </c>
      <c r="J21" s="16">
        <f t="shared" si="2"/>
        <v>-1</v>
      </c>
    </row>
    <row r="22" spans="1:10" ht="30" customHeight="1">
      <c r="A22" s="16">
        <v>10</v>
      </c>
      <c r="B22" s="28" t="str">
        <f>'T.'!B9</f>
        <v>BİRECİK SPOR</v>
      </c>
      <c r="C22" s="16">
        <f t="shared" si="0"/>
        <v>16</v>
      </c>
      <c r="D22" s="15">
        <f>S!AU6</f>
        <v>0</v>
      </c>
      <c r="E22" s="15">
        <f>S!AV6</f>
        <v>15</v>
      </c>
      <c r="F22" s="15">
        <f>S!AW6</f>
        <v>1</v>
      </c>
      <c r="G22" s="15">
        <f>S!AF20</f>
        <v>6</v>
      </c>
      <c r="H22" s="15">
        <f>S!AG20</f>
        <v>7</v>
      </c>
      <c r="I22" s="16">
        <f>(D22*3)+(E22*1)+(F22*0)</f>
        <v>15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7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'F.2'!F21</f>
        <v>V.ŞEHİR İDMAN YURDU</v>
      </c>
      <c r="C5" s="202" t="str">
        <f>'F.2'!G21</f>
        <v> 75.YIL GENÇLİK</v>
      </c>
      <c r="D5" s="202"/>
      <c r="E5" s="202"/>
      <c r="F5" s="202"/>
      <c r="G5" s="202"/>
      <c r="H5" s="202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EYYÜP SPOR</v>
      </c>
      <c r="C6" s="202" t="str">
        <f>'F.2'!G22</f>
        <v>HALFETİ SPOR</v>
      </c>
      <c r="D6" s="202"/>
      <c r="E6" s="202"/>
      <c r="F6" s="202"/>
      <c r="G6" s="202"/>
      <c r="H6" s="202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KARŞIYAKA </v>
      </c>
      <c r="C7" s="202" t="str">
        <f>'F.2'!G23</f>
        <v>BİRECİK SPOR</v>
      </c>
      <c r="D7" s="202"/>
      <c r="E7" s="202"/>
      <c r="F7" s="202"/>
      <c r="G7" s="202"/>
      <c r="H7" s="202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REHA GENÇLİK</v>
      </c>
      <c r="C8" s="202" t="str">
        <f>'F.2'!G24</f>
        <v>EDESSA SPOR</v>
      </c>
      <c r="D8" s="202"/>
      <c r="E8" s="202"/>
      <c r="F8" s="202"/>
      <c r="G8" s="202"/>
      <c r="H8" s="202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KARAKÖPRÜ </v>
      </c>
      <c r="C9" s="202" t="str">
        <f>'F.2'!G25</f>
        <v>YENİ HARRAN </v>
      </c>
      <c r="D9" s="202"/>
      <c r="E9" s="202"/>
      <c r="F9" s="202"/>
      <c r="G9" s="202"/>
      <c r="H9" s="202"/>
      <c r="I9" s="14">
        <f>'F.2'!H25</f>
        <v>0</v>
      </c>
      <c r="J9" s="14">
        <f>'F.2'!I25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17</v>
      </c>
      <c r="D13" s="15">
        <f>S!AX4</f>
        <v>2</v>
      </c>
      <c r="E13" s="15">
        <f>S!AY4</f>
        <v>15</v>
      </c>
      <c r="F13" s="15">
        <f>S!AZ4</f>
        <v>0</v>
      </c>
      <c r="G13" s="15">
        <f>S!AH18</f>
        <v>11</v>
      </c>
      <c r="H13" s="15">
        <f>S!AI18</f>
        <v>5</v>
      </c>
      <c r="I13" s="16">
        <f aca="true" t="shared" si="1" ref="I13:I21">(D13*3)+(E13*1)+(F13*0)</f>
        <v>21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17</v>
      </c>
      <c r="D14" s="15">
        <f>S!AX11</f>
        <v>0</v>
      </c>
      <c r="E14" s="15">
        <f>S!AY11</f>
        <v>16</v>
      </c>
      <c r="F14" s="15">
        <f>S!AZ11</f>
        <v>1</v>
      </c>
      <c r="G14" s="15">
        <f>S!AH25</f>
        <v>2</v>
      </c>
      <c r="H14" s="15">
        <f>S!AI25</f>
        <v>7</v>
      </c>
      <c r="I14" s="16">
        <f t="shared" si="1"/>
        <v>16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17</v>
      </c>
      <c r="D15" s="15">
        <f>S!AX8</f>
        <v>1</v>
      </c>
      <c r="E15" s="15">
        <f>S!AY8</f>
        <v>16</v>
      </c>
      <c r="F15" s="15">
        <f>S!AZ8</f>
        <v>0</v>
      </c>
      <c r="G15" s="15">
        <f>S!AH22</f>
        <v>7</v>
      </c>
      <c r="H15" s="15">
        <f>S!AI22</f>
        <v>2</v>
      </c>
      <c r="I15" s="16">
        <f t="shared" si="1"/>
        <v>19</v>
      </c>
      <c r="J15" s="16">
        <f t="shared" si="2"/>
        <v>5</v>
      </c>
    </row>
    <row r="16" spans="1:10" ht="30" customHeight="1">
      <c r="A16" s="16">
        <v>4</v>
      </c>
      <c r="B16" s="28" t="str">
        <f>'T.'!B10</f>
        <v>EDESSA SPOR</v>
      </c>
      <c r="C16" s="16">
        <f t="shared" si="0"/>
        <v>17</v>
      </c>
      <c r="D16" s="15">
        <f>S!AX7</f>
        <v>0</v>
      </c>
      <c r="E16" s="15">
        <f>S!AY7</f>
        <v>16</v>
      </c>
      <c r="F16" s="15">
        <f>S!AZ7</f>
        <v>1</v>
      </c>
      <c r="G16" s="15">
        <f>S!AH21</f>
        <v>3</v>
      </c>
      <c r="H16" s="15">
        <f>S!AI21</f>
        <v>4</v>
      </c>
      <c r="I16" s="16">
        <f t="shared" si="1"/>
        <v>16</v>
      </c>
      <c r="J16" s="16">
        <f t="shared" si="2"/>
        <v>-1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17</v>
      </c>
      <c r="D17" s="15">
        <f>S!AX9</f>
        <v>1</v>
      </c>
      <c r="E17" s="15">
        <f>S!AY9</f>
        <v>15</v>
      </c>
      <c r="F17" s="15">
        <f>S!AZ9</f>
        <v>1</v>
      </c>
      <c r="G17" s="15">
        <f>S!AH23</f>
        <v>4</v>
      </c>
      <c r="H17" s="15">
        <f>S!AI23</f>
        <v>4</v>
      </c>
      <c r="I17" s="16">
        <f t="shared" si="1"/>
        <v>18</v>
      </c>
      <c r="J17" s="16">
        <f t="shared" si="2"/>
        <v>0</v>
      </c>
    </row>
    <row r="18" spans="1:10" ht="30" customHeight="1">
      <c r="A18" s="16">
        <v>6</v>
      </c>
      <c r="B18" s="28" t="str">
        <f>'T.'!B6</f>
        <v>V.ŞEHİR İDMAN YURDU</v>
      </c>
      <c r="C18" s="16">
        <f t="shared" si="0"/>
        <v>17</v>
      </c>
      <c r="D18" s="15">
        <f>S!AX3</f>
        <v>1</v>
      </c>
      <c r="E18" s="15">
        <f>S!AY3</f>
        <v>16</v>
      </c>
      <c r="F18" s="15">
        <f>S!AZ3</f>
        <v>0</v>
      </c>
      <c r="G18" s="15">
        <f>S!AH17</f>
        <v>7</v>
      </c>
      <c r="H18" s="15">
        <f>S!AI17</f>
        <v>6</v>
      </c>
      <c r="I18" s="16">
        <f t="shared" si="1"/>
        <v>19</v>
      </c>
      <c r="J18" s="16">
        <f t="shared" si="2"/>
        <v>1</v>
      </c>
    </row>
    <row r="19" spans="1:10" ht="30" customHeight="1">
      <c r="A19" s="16">
        <v>7</v>
      </c>
      <c r="B19" s="28" t="str">
        <f>'T.'!B15</f>
        <v>KARAKÖPRÜ </v>
      </c>
      <c r="C19" s="16">
        <f t="shared" si="0"/>
        <v>17</v>
      </c>
      <c r="D19" s="15">
        <f>S!AX12</f>
        <v>2</v>
      </c>
      <c r="E19" s="15">
        <f>S!AY12</f>
        <v>15</v>
      </c>
      <c r="F19" s="15">
        <f>S!AZ12</f>
        <v>0</v>
      </c>
      <c r="G19" s="15">
        <f>S!AH26</f>
        <v>5</v>
      </c>
      <c r="H19" s="15">
        <f>S!AI26</f>
        <v>1</v>
      </c>
      <c r="I19" s="16">
        <f t="shared" si="1"/>
        <v>21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17</v>
      </c>
      <c r="D20" s="15">
        <f>S!AX5</f>
        <v>0</v>
      </c>
      <c r="E20" s="15">
        <f>S!AY5</f>
        <v>15</v>
      </c>
      <c r="F20" s="15">
        <f>S!AZ5</f>
        <v>2</v>
      </c>
      <c r="G20" s="15">
        <f>S!AH19</f>
        <v>3</v>
      </c>
      <c r="H20" s="15">
        <f>S!AI19</f>
        <v>11</v>
      </c>
      <c r="I20" s="16">
        <f t="shared" si="1"/>
        <v>15</v>
      </c>
      <c r="J20" s="16">
        <f t="shared" si="2"/>
        <v>-8</v>
      </c>
    </row>
    <row r="21" spans="1:10" ht="30" customHeight="1">
      <c r="A21" s="16">
        <v>9</v>
      </c>
      <c r="B21" s="28" t="str">
        <f>'T.'!B13</f>
        <v>KARŞIYAKA </v>
      </c>
      <c r="C21" s="16">
        <f t="shared" si="0"/>
        <v>17</v>
      </c>
      <c r="D21" s="15">
        <f>S!AX10</f>
        <v>0</v>
      </c>
      <c r="E21" s="15">
        <f>S!AY10</f>
        <v>16</v>
      </c>
      <c r="F21" s="15">
        <f>S!AZ10</f>
        <v>1</v>
      </c>
      <c r="G21" s="15">
        <f>S!AH24</f>
        <v>3</v>
      </c>
      <c r="H21" s="15">
        <f>S!AI24</f>
        <v>4</v>
      </c>
      <c r="I21" s="16">
        <f t="shared" si="1"/>
        <v>16</v>
      </c>
      <c r="J21" s="16">
        <f t="shared" si="2"/>
        <v>-1</v>
      </c>
    </row>
    <row r="22" spans="1:10" ht="30" customHeight="1">
      <c r="A22" s="16">
        <v>10</v>
      </c>
      <c r="B22" s="28" t="str">
        <f>'T.'!B9</f>
        <v>BİRECİK SPOR</v>
      </c>
      <c r="C22" s="16">
        <f t="shared" si="0"/>
        <v>17</v>
      </c>
      <c r="D22" s="15">
        <f>S!AX6</f>
        <v>0</v>
      </c>
      <c r="E22" s="15">
        <f>S!AY6</f>
        <v>16</v>
      </c>
      <c r="F22" s="15">
        <f>S!AZ6</f>
        <v>1</v>
      </c>
      <c r="G22" s="15">
        <f>S!AH20</f>
        <v>6</v>
      </c>
      <c r="H22" s="15">
        <f>S!AI20</f>
        <v>7</v>
      </c>
      <c r="I22" s="16">
        <f>(D22*3)+(E22*1)+(F22*0)</f>
        <v>16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L54" sqref="L54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2.5" customHeight="1">
      <c r="A2" s="203" t="s">
        <v>38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'F.2'!K21</f>
        <v>HALFETİ SPOR</v>
      </c>
      <c r="C5" s="212" t="str">
        <f>'F.2'!L21</f>
        <v>V.ŞEHİR İDMAN YURDU</v>
      </c>
      <c r="D5" s="202"/>
      <c r="E5" s="202"/>
      <c r="F5" s="202"/>
      <c r="G5" s="202"/>
      <c r="H5" s="202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YENİ HARRAN </v>
      </c>
      <c r="C6" s="212" t="str">
        <f>'F.2'!L22</f>
        <v>REHA GENÇLİK</v>
      </c>
      <c r="D6" s="202"/>
      <c r="E6" s="202"/>
      <c r="F6" s="202"/>
      <c r="G6" s="202"/>
      <c r="H6" s="202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EDESSA SPOR</v>
      </c>
      <c r="C7" s="212" t="str">
        <f>'F.2'!L23</f>
        <v>KARŞIYAKA </v>
      </c>
      <c r="D7" s="202"/>
      <c r="E7" s="202"/>
      <c r="F7" s="202"/>
      <c r="G7" s="202"/>
      <c r="H7" s="202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BİRECİK SPOR</v>
      </c>
      <c r="C8" s="212" t="str">
        <f>'F.2'!L24</f>
        <v>EYYÜP SPOR</v>
      </c>
      <c r="D8" s="202"/>
      <c r="E8" s="202"/>
      <c r="F8" s="202"/>
      <c r="G8" s="202"/>
      <c r="H8" s="202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 75.YIL GENÇLİK</v>
      </c>
      <c r="C9" s="212" t="str">
        <f>'F.2'!L25</f>
        <v>KARAKÖPRÜ </v>
      </c>
      <c r="D9" s="202"/>
      <c r="E9" s="202"/>
      <c r="F9" s="202"/>
      <c r="G9" s="202"/>
      <c r="H9" s="202"/>
      <c r="I9" s="14">
        <f>'F.2'!M25</f>
        <v>0</v>
      </c>
      <c r="J9" s="14">
        <f>'F.2'!N25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18</v>
      </c>
      <c r="D13" s="15">
        <f>S!BA4</f>
        <v>2</v>
      </c>
      <c r="E13" s="15">
        <f>S!BB4</f>
        <v>16</v>
      </c>
      <c r="F13" s="15">
        <f>S!BC4</f>
        <v>0</v>
      </c>
      <c r="G13" s="15">
        <f>S!AJ18</f>
        <v>11</v>
      </c>
      <c r="H13" s="15">
        <f>S!AK18</f>
        <v>5</v>
      </c>
      <c r="I13" s="16">
        <f aca="true" t="shared" si="1" ref="I13:I21">(D13*3)+(E13*1)+(F13*0)</f>
        <v>22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'T.'!B14</f>
        <v>EYYÜP SPOR</v>
      </c>
      <c r="C14" s="16">
        <f t="shared" si="0"/>
        <v>18</v>
      </c>
      <c r="D14" s="15">
        <f>S!BA11</f>
        <v>0</v>
      </c>
      <c r="E14" s="15">
        <f>S!BB11</f>
        <v>17</v>
      </c>
      <c r="F14" s="15">
        <f>S!BC11</f>
        <v>1</v>
      </c>
      <c r="G14" s="15">
        <f>S!AJ25</f>
        <v>2</v>
      </c>
      <c r="H14" s="15">
        <f>S!AK25</f>
        <v>7</v>
      </c>
      <c r="I14" s="16">
        <f t="shared" si="1"/>
        <v>17</v>
      </c>
      <c r="J14" s="16">
        <f t="shared" si="2"/>
        <v>-5</v>
      </c>
    </row>
    <row r="15" spans="1:10" ht="30" customHeight="1">
      <c r="A15" s="16">
        <v>3</v>
      </c>
      <c r="B15" s="28" t="str">
        <f>'T.'!B11</f>
        <v>YENİ HARRAN </v>
      </c>
      <c r="C15" s="16">
        <f t="shared" si="0"/>
        <v>18</v>
      </c>
      <c r="D15" s="15">
        <f>S!BA8</f>
        <v>1</v>
      </c>
      <c r="E15" s="15">
        <f>S!BB8</f>
        <v>17</v>
      </c>
      <c r="F15" s="15">
        <f>S!BC8</f>
        <v>0</v>
      </c>
      <c r="G15" s="15">
        <f>S!AJ22</f>
        <v>7</v>
      </c>
      <c r="H15" s="15">
        <f>S!AK22</f>
        <v>2</v>
      </c>
      <c r="I15" s="16">
        <f t="shared" si="1"/>
        <v>20</v>
      </c>
      <c r="J15" s="16">
        <f t="shared" si="2"/>
        <v>5</v>
      </c>
    </row>
    <row r="16" spans="1:10" ht="30" customHeight="1">
      <c r="A16" s="16">
        <v>4</v>
      </c>
      <c r="B16" s="28" t="str">
        <f>'T.'!B10</f>
        <v>EDESSA SPOR</v>
      </c>
      <c r="C16" s="16">
        <f t="shared" si="0"/>
        <v>18</v>
      </c>
      <c r="D16" s="15">
        <f>S!BA7</f>
        <v>0</v>
      </c>
      <c r="E16" s="15">
        <f>S!BB7</f>
        <v>17</v>
      </c>
      <c r="F16" s="15">
        <f>S!BC7</f>
        <v>1</v>
      </c>
      <c r="G16" s="15">
        <f>S!AJ21</f>
        <v>3</v>
      </c>
      <c r="H16" s="15">
        <f>S!AK21</f>
        <v>4</v>
      </c>
      <c r="I16" s="16">
        <f t="shared" si="1"/>
        <v>17</v>
      </c>
      <c r="J16" s="16">
        <f t="shared" si="2"/>
        <v>-1</v>
      </c>
    </row>
    <row r="17" spans="1:10" ht="30" customHeight="1">
      <c r="A17" s="16">
        <v>5</v>
      </c>
      <c r="B17" s="28" t="str">
        <f>'T.'!B12</f>
        <v>REHA GENÇLİK</v>
      </c>
      <c r="C17" s="16">
        <f t="shared" si="0"/>
        <v>18</v>
      </c>
      <c r="D17" s="15">
        <f>S!BA9</f>
        <v>1</v>
      </c>
      <c r="E17" s="15">
        <f>S!BB9</f>
        <v>16</v>
      </c>
      <c r="F17" s="15">
        <f>S!BC9</f>
        <v>1</v>
      </c>
      <c r="G17" s="15">
        <f>S!AJ23</f>
        <v>4</v>
      </c>
      <c r="H17" s="15">
        <f>S!AK23</f>
        <v>4</v>
      </c>
      <c r="I17" s="16">
        <f t="shared" si="1"/>
        <v>19</v>
      </c>
      <c r="J17" s="16">
        <f t="shared" si="2"/>
        <v>0</v>
      </c>
    </row>
    <row r="18" spans="1:10" ht="30" customHeight="1">
      <c r="A18" s="16">
        <v>6</v>
      </c>
      <c r="B18" s="28" t="str">
        <f>'T.'!B6</f>
        <v>V.ŞEHİR İDMAN YURDU</v>
      </c>
      <c r="C18" s="16">
        <f t="shared" si="0"/>
        <v>18</v>
      </c>
      <c r="D18" s="15">
        <f>S!BA3</f>
        <v>1</v>
      </c>
      <c r="E18" s="15">
        <f>S!BB3</f>
        <v>17</v>
      </c>
      <c r="F18" s="15">
        <f>S!BC3</f>
        <v>0</v>
      </c>
      <c r="G18" s="15">
        <f>S!AJ17</f>
        <v>7</v>
      </c>
      <c r="H18" s="15">
        <f>S!AK17</f>
        <v>6</v>
      </c>
      <c r="I18" s="16">
        <f t="shared" si="1"/>
        <v>20</v>
      </c>
      <c r="J18" s="16">
        <f t="shared" si="2"/>
        <v>1</v>
      </c>
    </row>
    <row r="19" spans="1:10" ht="30" customHeight="1">
      <c r="A19" s="16">
        <v>7</v>
      </c>
      <c r="B19" s="28" t="str">
        <f>'T.'!B15</f>
        <v>KARAKÖPRÜ </v>
      </c>
      <c r="C19" s="16">
        <f t="shared" si="0"/>
        <v>18</v>
      </c>
      <c r="D19" s="15">
        <f>S!BA12</f>
        <v>2</v>
      </c>
      <c r="E19" s="15">
        <f>S!BB12</f>
        <v>16</v>
      </c>
      <c r="F19" s="15">
        <f>S!BC12</f>
        <v>0</v>
      </c>
      <c r="G19" s="15">
        <f>S!AJ26</f>
        <v>5</v>
      </c>
      <c r="H19" s="15">
        <f>S!AK26</f>
        <v>1</v>
      </c>
      <c r="I19" s="16">
        <f t="shared" si="1"/>
        <v>22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HALFETİ SPOR</v>
      </c>
      <c r="C20" s="16">
        <f t="shared" si="0"/>
        <v>18</v>
      </c>
      <c r="D20" s="15">
        <f>S!BA5</f>
        <v>0</v>
      </c>
      <c r="E20" s="15">
        <f>S!BB5</f>
        <v>16</v>
      </c>
      <c r="F20" s="15">
        <f>S!BC5</f>
        <v>2</v>
      </c>
      <c r="G20" s="15">
        <f>S!AJ19</f>
        <v>3</v>
      </c>
      <c r="H20" s="15">
        <f>S!AK19</f>
        <v>11</v>
      </c>
      <c r="I20" s="16">
        <f t="shared" si="1"/>
        <v>16</v>
      </c>
      <c r="J20" s="16">
        <f t="shared" si="2"/>
        <v>-8</v>
      </c>
    </row>
    <row r="21" spans="1:10" ht="30" customHeight="1">
      <c r="A21" s="16">
        <v>9</v>
      </c>
      <c r="B21" s="28" t="str">
        <f>'T.'!B13</f>
        <v>KARŞIYAKA </v>
      </c>
      <c r="C21" s="16">
        <f t="shared" si="0"/>
        <v>18</v>
      </c>
      <c r="D21" s="15">
        <f>S!BA10</f>
        <v>0</v>
      </c>
      <c r="E21" s="15">
        <f>S!BB10</f>
        <v>17</v>
      </c>
      <c r="F21" s="15">
        <f>S!BC10</f>
        <v>1</v>
      </c>
      <c r="G21" s="15">
        <f>S!AJ24</f>
        <v>3</v>
      </c>
      <c r="H21" s="15">
        <f>S!AK24</f>
        <v>4</v>
      </c>
      <c r="I21" s="16">
        <f t="shared" si="1"/>
        <v>17</v>
      </c>
      <c r="J21" s="16">
        <f t="shared" si="2"/>
        <v>-1</v>
      </c>
    </row>
    <row r="22" spans="1:10" ht="30" customHeight="1">
      <c r="A22" s="16">
        <v>10</v>
      </c>
      <c r="B22" s="28" t="str">
        <f>'T.'!B9</f>
        <v>BİRECİK SPOR</v>
      </c>
      <c r="C22" s="16">
        <f t="shared" si="0"/>
        <v>18</v>
      </c>
      <c r="D22" s="15">
        <f>S!BA6</f>
        <v>0</v>
      </c>
      <c r="E22" s="15">
        <f>S!BB6</f>
        <v>17</v>
      </c>
      <c r="F22" s="15">
        <f>S!BC6</f>
        <v>1</v>
      </c>
      <c r="G22" s="15">
        <f>S!AJ20</f>
        <v>6</v>
      </c>
      <c r="H22" s="15">
        <f>S!AK20</f>
        <v>7</v>
      </c>
      <c r="I22" s="16">
        <f>(D22*3)+(E22*1)+(F22*0)</f>
        <v>17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6"/>
      <c r="B29" s="207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8"/>
      <c r="B30" s="209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10"/>
      <c r="B31" s="211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B4:H4"/>
    <mergeCell ref="C6:H6"/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8">
        <v>1</v>
      </c>
      <c r="C1" s="136"/>
      <c r="D1" s="136"/>
      <c r="E1" s="137">
        <v>2</v>
      </c>
      <c r="F1" s="137"/>
      <c r="G1" s="137"/>
      <c r="H1" s="136">
        <v>3</v>
      </c>
      <c r="I1" s="136"/>
      <c r="J1" s="136"/>
      <c r="K1" s="137">
        <v>4</v>
      </c>
      <c r="L1" s="137"/>
      <c r="M1" s="137"/>
      <c r="N1" s="136">
        <v>5</v>
      </c>
      <c r="O1" s="136"/>
      <c r="P1" s="136"/>
      <c r="Q1" s="137">
        <v>6</v>
      </c>
      <c r="R1" s="137"/>
      <c r="S1" s="137"/>
      <c r="T1" s="136">
        <v>7</v>
      </c>
      <c r="U1" s="136"/>
      <c r="V1" s="136"/>
      <c r="W1" s="137">
        <v>8</v>
      </c>
      <c r="X1" s="137"/>
      <c r="Y1" s="137"/>
      <c r="Z1" s="136">
        <v>9</v>
      </c>
      <c r="AA1" s="136"/>
      <c r="AB1" s="136"/>
      <c r="AC1" s="137">
        <v>10</v>
      </c>
      <c r="AD1" s="137"/>
      <c r="AE1" s="137"/>
      <c r="AF1" s="136">
        <v>11</v>
      </c>
      <c r="AG1" s="136"/>
      <c r="AH1" s="136"/>
      <c r="AI1" s="137">
        <v>12</v>
      </c>
      <c r="AJ1" s="137"/>
      <c r="AK1" s="137"/>
      <c r="AL1" s="138">
        <v>13</v>
      </c>
      <c r="AM1" s="136"/>
      <c r="AN1" s="136"/>
      <c r="AO1" s="137">
        <v>14</v>
      </c>
      <c r="AP1" s="137"/>
      <c r="AQ1" s="137"/>
      <c r="AR1" s="136">
        <v>15</v>
      </c>
      <c r="AS1" s="136"/>
      <c r="AT1" s="136"/>
      <c r="AU1" s="137">
        <v>16</v>
      </c>
      <c r="AV1" s="137"/>
      <c r="AW1" s="137"/>
      <c r="AX1" s="136">
        <v>17</v>
      </c>
      <c r="AY1" s="136"/>
      <c r="AZ1" s="136"/>
      <c r="BA1" s="137">
        <v>18</v>
      </c>
      <c r="BB1" s="137"/>
      <c r="BC1" s="137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V.ŞEHİR İDMAN YURDU</v>
      </c>
      <c r="B3" s="48">
        <f>P!$F$6</f>
        <v>0</v>
      </c>
      <c r="C3" s="48">
        <f>P!$G$6</f>
        <v>1</v>
      </c>
      <c r="D3" s="48">
        <f>P!$H$6</f>
        <v>0</v>
      </c>
      <c r="E3" s="49">
        <f>P!$F$6+P!$K$5</f>
        <v>1</v>
      </c>
      <c r="F3" s="49">
        <f>P!$G$6+P!$L$5</f>
        <v>1</v>
      </c>
      <c r="G3" s="49">
        <f>P!$H$6+P!$M$5</f>
        <v>0</v>
      </c>
      <c r="H3" s="48">
        <f>P!$F$6+P!$K$5+P!$X$7</f>
        <v>1</v>
      </c>
      <c r="I3" s="48">
        <f>P!$G$6+P!$L$5+P!$Y$7</f>
        <v>2</v>
      </c>
      <c r="J3" s="48">
        <f>P!$H$6+P!$M$5+P!$Z$7</f>
        <v>0</v>
      </c>
      <c r="K3" s="49">
        <f>P!$F$6+P!$K$5+P!$X$7+P!$B$14</f>
        <v>1</v>
      </c>
      <c r="L3" s="49">
        <f>P!$G$6+P!$L$5+P!$Y$7+P!$C$14</f>
        <v>3</v>
      </c>
      <c r="M3" s="49">
        <f>P!$H$6+P!$M$5+P!$Z$7+P!$D$14</f>
        <v>0</v>
      </c>
      <c r="N3" s="48">
        <f>P!$F$6+P!$K$5+P!$X$7+P!$B$14+P!$O$17</f>
        <v>1</v>
      </c>
      <c r="O3" s="48">
        <f>P!$G$6+P!$L$5+P!$Y$7+P!$C$14+P!$P$17</f>
        <v>4</v>
      </c>
      <c r="P3" s="48">
        <f>P!$H$6+P!$M$5+P!$Z$7+P!$D$14+P!$Q$17</f>
        <v>0</v>
      </c>
      <c r="Q3" s="49">
        <f>P!$F$6+P!$K$5+P!$X$7+P!$B$14+P!$O$17+P!$T$14</f>
        <v>1</v>
      </c>
      <c r="R3" s="49">
        <f>P!$G$6+P!$L$5+P!$Y$7+P!$C$14+P!$P$17+P!$U$14</f>
        <v>5</v>
      </c>
      <c r="S3" s="49">
        <f>P!$H$6+P!$M$5+P!$Z$7+P!$D$14+P!$Q$17+P!$V$14</f>
        <v>0</v>
      </c>
      <c r="T3" s="48">
        <f>P!$F$6+P!$K$5+P!$X$7+P!$B$14+P!$O$17+P!$T$14+P!$F$27</f>
        <v>1</v>
      </c>
      <c r="U3" s="48">
        <f>P!$G$6+P!$L$5+P!$Y$7+P!$C$14+P!$P$17+P!$U$14+P!$G$27</f>
        <v>6</v>
      </c>
      <c r="V3" s="48">
        <f>P!$H$6+P!$M$5+P!$Z$7+P!$D$14+P!$Q$17+P!$V$14+P!$H$27</f>
        <v>0</v>
      </c>
      <c r="W3" s="49">
        <f>P!$F$6+P!$K$5+P!$X$7+P!$B$14+P!$O$17+P!$T$14+P!$F$27+P!$O$23</f>
        <v>1</v>
      </c>
      <c r="X3" s="49">
        <f>P!$G$6+P!$L$5+P!$Y$7+P!$C$14+P!$P$17+P!$U$14+P!$G$27+P!$P$23</f>
        <v>7</v>
      </c>
      <c r="Y3" s="49">
        <f>P!$H$6+P!$M$5+P!$Z$7+P!$D$14+P!$Q$17+P!$V$14+P!$H$27+P!$Q$23</f>
        <v>0</v>
      </c>
      <c r="Z3" s="48">
        <f>P!$F$6+P!$K$5+P!$X$7+P!$B$14+P!$O$17+P!$T$14+P!$F$27+P!$O$23+P!$T$23</f>
        <v>1</v>
      </c>
      <c r="AA3" s="48">
        <f>P!$G$6+P!$L$5+P!$Y$7+P!$C$14+P!$P$17+P!$U$14+P!$G$27+P!$P$23+P!$U$23</f>
        <v>8</v>
      </c>
      <c r="AB3" s="48">
        <f>P!$H$6+P!$M$5+P!$Z$7+P!$D$14+P!$Q$17+P!$V$14+P!$H$27+P!$Q$23+P!$V$23</f>
        <v>0</v>
      </c>
      <c r="AC3" s="49">
        <f>P!$F$6+P!$K$5+P!$X$7+P!$B$14+P!$O$17+P!$T$14+P!$F$27+P!$O$23+P!$T$23+P!$B$33</f>
        <v>1</v>
      </c>
      <c r="AD3" s="49">
        <f>P!$G$6+P!$L$5+P!$Y$7+P!$C$14+P!$P$17+P!$U$14+P!$G$27+P!$P$23+P!$U$23+P!$C$33</f>
        <v>9</v>
      </c>
      <c r="AE3" s="49">
        <f>P!$H$6+P!$M$5+P!$Z$7+P!$D$14+P!$Q$17+P!$V$14+P!$H$27+P!$Q$23+P!$V$23+P!$D$33</f>
        <v>0</v>
      </c>
      <c r="AF3" s="48">
        <f>P!$F$6+P!$K$5+P!$X$7+P!$B$14+P!$O$17+P!$T$14+P!$F$27+P!$O$23+P!$T$23+P!$B$33+P!$O$32</f>
        <v>1</v>
      </c>
      <c r="AG3" s="48">
        <f>P!$G$6+P!$L$5+P!$Y$7+P!$C$14+P!$P$17+P!$U$14+P!$G$27+P!$P$23+P!$U$23+P!$C$33+P!$P$32</f>
        <v>10</v>
      </c>
      <c r="AH3" s="48">
        <f>P!$H$6+P!$M$5+P!$Z$7+P!$D$14+P!$Q$17+P!$V$14+P!$H$27+P!$Q$23+P!$V$23+P!$D$33+P!$Q$32</f>
        <v>0</v>
      </c>
      <c r="AI3" s="49">
        <f>P!$F$6+P!$K$5+P!$X$7+P!$B$14+P!$O$17+P!$T$14+P!$F$27+P!$O$23+P!$T$23+P!$B$33+P!$O$32+P!$T$34</f>
        <v>1</v>
      </c>
      <c r="AJ3" s="49">
        <f>P!$G$6+P!$L$5+P!$Y$7+P!$C$14+P!$P$17+P!$U$14+P!$G$27+P!$P$23+P!$U$23+P!$C$33+P!$P$32+P!$U$34</f>
        <v>11</v>
      </c>
      <c r="AK3" s="49">
        <f>P!$H$6+P!$M$5+P!$Z$7+P!$D$14+P!$Q$17+P!$V$14+P!$H$27+P!$Q$23+P!$V$23+P!$D$33+P!$Q$32+P!$V$34</f>
        <v>0</v>
      </c>
      <c r="AL3" s="48">
        <f>P!$F$6+P!$K$5+P!$X$7+P!$B$14+P!$O$17+P!$T$14+P!$F$27+P!$O$23+P!$T$23+P!$B$33+P!$O$32+P!$T$34+P!$F$41</f>
        <v>1</v>
      </c>
      <c r="AM3" s="48">
        <f>P!$G$6+P!$L$5+P!$Y$7+P!$C$14+P!$P$17+P!$U$14+P!$G$27+P!$P$23+P!$U$23+P!$C$33+P!$P$32+P!$U$34+P!$G$41</f>
        <v>12</v>
      </c>
      <c r="AN3" s="48">
        <f>P!$H$6+P!$M$5+P!$Z$7+P!$D$14+P!$Q$17+P!$V$14+P!$H$27+P!$Q$23+P!$V$23+P!$D$33+P!$Q$32+P!$V$34+P!$H$41</f>
        <v>0</v>
      </c>
      <c r="AO3" s="49">
        <f>P!$F$6+P!$K$5+P!$X$7+P!$B$14+P!$O$17+P!$T$14+P!$F$27+P!$O$23+P!$T$23+P!$B$33+P!$O$32+P!$T$34+P!$F$41+P!$K$44</f>
        <v>1</v>
      </c>
      <c r="AP3" s="49">
        <f>P!$G$6+P!$L$5+P!$Y$7+P!$C$14+P!$P$17+P!$U$14+P!$G$27+P!$P$23+P!$U$23+P!$C$33+P!$P$32+P!$U$34+P!$G$41+P!$L$44</f>
        <v>13</v>
      </c>
      <c r="AQ3" s="49">
        <f>P!$H$6+P!$M$5+P!$Z$7+P!$D$14+P!$Q$17+P!$V$14+P!$H$27+P!$Q$23+P!$V$23+P!$D$33+P!$Q$32+P!$V$34+P!$H$41+P!$M$44</f>
        <v>0</v>
      </c>
      <c r="AR3" s="48">
        <f>P!$F$6+P!$K$5+P!$X$7+P!$B$14+P!$O$17+P!$T$14+P!$F$27+P!$O$23+P!$T$23+P!$B$33+P!$O$32+P!$T$34+P!$F$41+P!$K$44+P!$X$41</f>
        <v>1</v>
      </c>
      <c r="AS3" s="48">
        <f>P!$G$6+P!$L$5+P!$Y$7+P!$C$14+P!$P$17+P!$U$14+P!$G$27+P!$P$23+P!$U$23+P!$C$33+P!$P$32+P!$U$34+P!$G$41+P!$L$44+P!$Y$41</f>
        <v>14</v>
      </c>
      <c r="AT3" s="48">
        <f>P!$H$6+P!$M$5+P!$Z$7+P!$D$14+P!$Q$17+P!$V$14+P!$H$27+P!$Q$23+P!$V$23+P!$D$33+P!$Q$32+P!$V$34+P!$H$41+P!$M$44+P!$Z$41</f>
        <v>0</v>
      </c>
      <c r="AU3" s="49">
        <f>P!$F$6+P!$K$5+P!$X$7+P!$B$14+P!$O$17+P!$T$14+P!$F$27+P!$O$23+P!$T$23+P!$B$33+P!$O$32+P!$T$34+P!$F$41+P!$K$44+P!$X$41+P!$B$54</f>
        <v>1</v>
      </c>
      <c r="AV3" s="49">
        <f>P!$G$6+P!$L$5+P!$Y$7+P!$C$14+P!$P$17+P!$U$14+P!$G$27+P!$P$23+P!$U$23+P!$C$33+P!$P$32+P!$U$34+P!$G$41+P!$L$44+P!$Y$41+P!$C$54</f>
        <v>15</v>
      </c>
      <c r="AW3" s="49">
        <f>P!$H$6+P!$M$5+P!$Z$7+P!$D$14+P!$Q$17+P!$V$14+P!$H$27+P!$Q$23+P!$V$23+P!$D$33+P!$Q$32+P!$V$34+P!$H$41+P!$M$44+P!$Z$41+P!$D$54</f>
        <v>0</v>
      </c>
      <c r="AX3" s="48">
        <f>P!$F$6+P!$K$5+P!$X$7+P!$B$14+P!$O$17+P!$T$14+P!$F$27+P!$O$23+P!$T$23+P!$B$33+P!$O$32+P!$T$34+P!$F$41+P!$K$44+P!$X$41+P!$B$54+P!$K$50</f>
        <v>1</v>
      </c>
      <c r="AY3" s="48">
        <f>P!$G$6+P!$L$5+P!$Y$7+P!$C$14+P!$P$17+P!$U$14+P!$G$27+P!$P$23+P!$U$23+P!$C$33+P!$P$32+P!$U$34+P!$G$41+P!$L$44+P!$Y$41+P!$C$54+P!$L$50</f>
        <v>16</v>
      </c>
      <c r="AZ3" s="48">
        <f>P!$H$6+P!$M$5+P!$Z$7+P!$D$14+P!$Q$17+P!$V$14+P!$H$27+P!$Q$23+P!$V$23+P!$D$33+P!$Q$32+P!$V$34+P!$H$41+P!$M$44+P!$Z$41+P!$D$54+P!$M$50</f>
        <v>0</v>
      </c>
      <c r="BA3" s="49">
        <f>P!$F$6+P!$K$5+P!$X$7+P!$B$14+P!$O$17+P!$T$14+P!$F$27+P!$O$23+P!$T$23+P!$B$33+P!$O$32+P!$T$34+P!$F$41+P!$K$44+P!$X$41+P!$B$54+P!$K$50+P!$X$50</f>
        <v>1</v>
      </c>
      <c r="BB3" s="49">
        <f>P!$G$6+P!$L$5+P!$Y$7+P!$C$14+P!$P$17+P!$U$14+P!$G$27+P!$P$23+P!$U$23+P!$C$33+P!$P$32+P!$U$34+P!$G$41+P!$L$44+P!$Y$41+P!$C$54+P!$L$50+P!$Y$50</f>
        <v>17</v>
      </c>
      <c r="BC3" s="49">
        <f>P!$H$6+P!$M$5+P!$Z$7+P!$D$14+P!$Q$17+P!$V$14+P!$H$27+P!$Q$23+P!$V$23+P!$D$33+P!$Q$32+P!$V$34+P!$H$41+P!$M$44+P!$Z$41+P!$D$54+P!$M$50+P!$Z$50</f>
        <v>0</v>
      </c>
      <c r="BD3">
        <v>1</v>
      </c>
    </row>
    <row r="4" spans="1:56" ht="12.75">
      <c r="A4" s="53" t="str">
        <f>'T.'!B7</f>
        <v> 75.YIL GENÇLİK</v>
      </c>
      <c r="B4" s="48">
        <f>P!$F$5</f>
        <v>1</v>
      </c>
      <c r="C4" s="48">
        <f>P!$G$5</f>
        <v>0</v>
      </c>
      <c r="D4" s="48">
        <f>P!$H$5</f>
        <v>0</v>
      </c>
      <c r="E4" s="49">
        <f>P!$F$5+P!$K$6</f>
        <v>2</v>
      </c>
      <c r="F4" s="49">
        <f>P!$G$5+P!$L$6</f>
        <v>0</v>
      </c>
      <c r="G4" s="49">
        <f>P!$H$5+P!$M$6</f>
        <v>0</v>
      </c>
      <c r="H4" s="48">
        <f>P!$F$5+P!$K$6+P!$X$6</f>
        <v>2</v>
      </c>
      <c r="I4" s="48">
        <f>P!$G$5+P!$L$6+P!$Y$6</f>
        <v>1</v>
      </c>
      <c r="J4" s="48">
        <f>P!$H$5+P!$M$6+P!$Z$6</f>
        <v>0</v>
      </c>
      <c r="K4" s="49">
        <f>P!$F$5+P!$K$6+P!$X$6+P!$B$15</f>
        <v>2</v>
      </c>
      <c r="L4" s="49">
        <f>P!$G$5+P!$L$6+P!$Y$6+P!$C$15</f>
        <v>2</v>
      </c>
      <c r="M4" s="49">
        <f>P!$H$5+P!$M$6+P!$Z$6+P!$D$15</f>
        <v>0</v>
      </c>
      <c r="N4" s="48">
        <f>P!$F$5+P!$K$6+P!$X$6+P!$B$15+P!$O$16</f>
        <v>2</v>
      </c>
      <c r="O4" s="48">
        <f>P!$G$5+P!$L$6+P!$Y$6+P!$C$15+P!$P$16</f>
        <v>3</v>
      </c>
      <c r="P4" s="48">
        <f>P!$H$5+P!$M$6+P!$Z$6+P!$D$15+P!$Q$16</f>
        <v>0</v>
      </c>
      <c r="Q4" s="49">
        <f>P!$F$5+P!$K$6+P!$X$6+P!$B$15+P!$O$16+P!$T$15</f>
        <v>2</v>
      </c>
      <c r="R4" s="49">
        <f>P!$G$5+P!$L$6+P!$Y$6+P!$C$15+P!$P$16+P!$U$15</f>
        <v>4</v>
      </c>
      <c r="S4" s="49">
        <f>P!$H$5+P!$M$6+P!$Z$6+P!$D$15+P!$Q$16+P!$V$15</f>
        <v>0</v>
      </c>
      <c r="T4" s="48">
        <f>P!$F$5+P!$K$6+P!$X$6+P!$B$15+P!$O$16+P!$T$15+P!$F$26</f>
        <v>2</v>
      </c>
      <c r="U4" s="48">
        <f>P!$G$5+P!$L$6+P!$Y$6+P!$C$15+P!$P$16+P!$U$15+P!$G$26</f>
        <v>5</v>
      </c>
      <c r="V4" s="48">
        <f>P!$H$5+P!$M$6+P!$Z$6+P!$D$15+P!$Q$16+P!$V$15+P!$H$26</f>
        <v>0</v>
      </c>
      <c r="W4" s="49">
        <f>P!$F$5+P!$K$6+P!$X$6+P!$B$15+P!$O$16+P!$T$15+P!$F$26+P!$K$23</f>
        <v>2</v>
      </c>
      <c r="X4" s="49">
        <f>P!$G$5+P!$L$6+P!$Y$6+P!$C$15+P!$P$16+P!$U$15+P!$G$26+P!$L$23</f>
        <v>6</v>
      </c>
      <c r="Y4" s="49">
        <f>P!$H$5+P!$M$6+P!$Z$6+P!$D$15+P!$Q$16+P!$V$15+P!$H$26+P!$M$23</f>
        <v>0</v>
      </c>
      <c r="Z4" s="48">
        <f>P!$F$5+P!$K$6+P!$X$6+P!$B$15+P!$O$16+P!$T$15+P!$F$26+P!$K$23+P!$X$27</f>
        <v>2</v>
      </c>
      <c r="AA4" s="48">
        <f>P!$G$5+P!$L$6+P!$Y$6+P!$C$15+P!$P$16+P!$U$15+P!$G$26+P!$L$23+P!$Y$27</f>
        <v>7</v>
      </c>
      <c r="AB4" s="48">
        <f>P!$H$5+P!$M$6+P!$Z$6+P!$D$15+P!$Q$16+P!$V$15+P!$H$26+P!$M$23+P!$Z$27</f>
        <v>0</v>
      </c>
      <c r="AC4" s="49">
        <f>P!$F$5+P!$K$6+P!$X$6+P!$B$15+P!$O$16+P!$T$15+P!$F$26+P!$K$23+P!$X$27+P!$B$32</f>
        <v>2</v>
      </c>
      <c r="AD4" s="49">
        <f>P!$G$5+P!$L$6+P!$Y$6+P!$C$15+P!$P$16+P!$U$15+P!$G$26+P!$L$23+P!$Y$27+P!$C$32</f>
        <v>8</v>
      </c>
      <c r="AE4" s="49">
        <f>P!$H$5+P!$M$6+P!$Z$6+P!$D$15+P!$Q$16+P!$V$15+P!$H$26+P!$M$23+P!$Z$27+P!$D$32</f>
        <v>0</v>
      </c>
      <c r="AF4" s="48">
        <f>P!$F$5+P!$K$6+P!$X$6+P!$B$15+P!$O$16+P!$T$15+P!$F$26+P!$K$23+P!$X$27+P!$B$32+P!$O$33</f>
        <v>2</v>
      </c>
      <c r="AG4" s="48">
        <f>P!$G$5+P!$L$6+P!$Y$6+P!$C$15+P!$P$16+P!$U$15+P!$G$26+P!$L$23+P!$Y$27+P!$C$32+P!$P$33</f>
        <v>9</v>
      </c>
      <c r="AH4" s="48">
        <f>P!$H$5+P!$M$6+P!$Z$6+P!$D$15+P!$Q$16+P!$V$15+P!$H$26+P!$M$23+P!$Z$27+P!$D$32+P!$Q$33</f>
        <v>0</v>
      </c>
      <c r="AI4" s="49">
        <f>P!$F$5+P!$K$6+P!$X$6+P!$B$15+P!$O$16+P!$T$15+P!$F$26+P!$K$23+P!$X$27+P!$B$32+P!$O$33+P!$T$33</f>
        <v>2</v>
      </c>
      <c r="AJ4" s="49">
        <f>P!$G$5+P!$L$6+P!$Y$6+P!$C$15+P!$P$16+P!$U$15+P!$G$26+P!$L$23+P!$Y$27+P!$C$32+P!$P$33+P!$U$33</f>
        <v>10</v>
      </c>
      <c r="AK4" s="49">
        <f>P!$H$5+P!$M$6+P!$Z$6+P!$D$15+P!$Q$16+P!$V$15+P!$H$26+P!$M$23+P!$Z$27+P!$D$32+P!$Q$33+P!$V$33</f>
        <v>0</v>
      </c>
      <c r="AL4" s="48">
        <f>P!$F$5+P!$K$6+P!$X$6+P!$B$15+P!$O$16+P!$T$15+P!$F$26+P!$K$23+P!$X$27+P!$B$32+P!$O$33+P!$T$33+P!$F$42</f>
        <v>2</v>
      </c>
      <c r="AM4" s="48">
        <f>P!$G$5+P!$L$6+P!$Y$6+P!$C$15+P!$P$16+P!$U$15+P!$G$26+P!$L$23+P!$Y$27+P!$C$32+P!$P$33+P!$U$33+P!$G$42</f>
        <v>11</v>
      </c>
      <c r="AN4" s="48">
        <f>P!$H$5+P!$M$6+P!$Z$6+P!$D$15+P!$Q$16+P!$V$15+P!$H$26+P!$M$23+P!$Z$27+P!$D$32+P!$Q$33+P!$V$33+P!$H$42</f>
        <v>0</v>
      </c>
      <c r="AO4" s="49">
        <f>P!$F$5+P!$K$6+P!$X$6+P!$B$15+P!$O$16+P!$T$15+P!$F$26+P!$K$23+P!$X$27+P!$B$32+P!$O$33+P!$T$33+P!$F$42+P!$K$43</f>
        <v>2</v>
      </c>
      <c r="AP4" s="49">
        <f>P!$G$5+P!$L$6+P!$Y$6+P!$C$15+P!$P$16+P!$U$15+P!$G$26+P!$L$23+P!$Y$27+P!$C$32+P!$P$33+P!$U$33+P!$G$42+P!$L$43</f>
        <v>12</v>
      </c>
      <c r="AQ4" s="49">
        <f>P!$H$5+P!$M$6+P!$Z$6+P!$D$15+P!$Q$16+P!$V$15+P!$H$26+P!$M$23+P!$Z$27+P!$D$32+P!$Q$33+P!$V$33+P!$H$42+P!$M$43</f>
        <v>0</v>
      </c>
      <c r="AR4" s="48">
        <f>P!$F$5+P!$K$6+P!$X$6+P!$B$15+P!$O$16+P!$T$15+P!$F$26+P!$K$23+P!$X$27+P!$B$32+P!$O$33+P!$T$33+P!$F$42+P!$K$43+P!$X$42</f>
        <v>2</v>
      </c>
      <c r="AS4" s="48">
        <f>P!$G$5+P!$L$6+P!$Y$6+P!$C$15+P!$P$16+P!$U$15+P!$G$26+P!$L$23+P!$Y$27+P!$C$32+P!$P$33+P!$U$33+P!$G$42+P!$L$43+P!$Y$42</f>
        <v>13</v>
      </c>
      <c r="AT4" s="48">
        <f>P!$H$5+P!$M$6+P!$Z$6+P!$D$15+P!$Q$16+P!$V$15+P!$H$26+P!$M$23+P!$Z$27+P!$D$32+P!$Q$33+P!$V$33+P!$H$42+P!$M$43+P!$Z$42</f>
        <v>0</v>
      </c>
      <c r="AU4" s="49">
        <f>P!$F$5+P!$K$6+P!$X$6+P!$B$15+P!$O$16+P!$T$15+P!$F$26+P!$K$23+P!$X$27+P!$B$32+P!$O$33+P!$T$33+P!$F$42+P!$K$43+P!$X$42+P!$B$53</f>
        <v>2</v>
      </c>
      <c r="AV4" s="49">
        <f>P!$G$5+P!$L$6+P!$Y$6+P!$C$15+P!$P$16+P!$U$15+P!$G$26+P!$L$23+P!$Y$27+P!$C$32+P!$P$33+P!$U$33+P!$G$42+P!$L$43+P!$Y$42+P!$C$53</f>
        <v>14</v>
      </c>
      <c r="AW4" s="49">
        <f>P!$H$5+P!$M$6+P!$Z$6+P!$D$15+P!$Q$16+P!$V$15+P!$H$26+P!$M$23+P!$Z$27+P!$D$32+P!$Q$33+P!$V$33+P!$H$42+P!$M$43+P!$Z$42+P!$D$53</f>
        <v>0</v>
      </c>
      <c r="AX4" s="48">
        <f>P!$F$5+P!$K$6+P!$X$6+P!$B$15+P!$O$16+P!$T$15+P!$F$26+P!$K$23+P!$X$27+P!$B$32+P!$O$33+P!$T$33+P!$F$42+P!$K$43+P!$X$42+P!$B$53+P!$O$50</f>
        <v>2</v>
      </c>
      <c r="AY4" s="48">
        <f>P!$G$5+P!$L$6+P!$Y$6+P!$C$15+P!$P$16+P!$U$15+P!$G$26+P!$L$23+P!$Y$27+P!$C$32+P!$P$33+P!$U$33+P!$G$42+P!$L$43+P!$Y$42+P!$C$53+P!$P$50</f>
        <v>15</v>
      </c>
      <c r="AZ4" s="48">
        <f>P!$H$5+P!$M$6+P!$Z$6+P!$D$15+P!$Q$16+P!$V$15+P!$H$26+P!$M$23+P!$Z$27+P!$D$32+P!$Q$33+P!$V$33+P!$H$42+P!$M$43+P!$Z$42+P!$D$53+P!$Q$50</f>
        <v>0</v>
      </c>
      <c r="BA4" s="49">
        <f>P!$F$5+P!$K$6+P!$X$6+P!$B$15+P!$O$16+P!$T$15+P!$F$26+P!$K$23+P!$X$27+P!$B$32+P!$O$33+P!$T$33+P!$F$42+P!$K$43+P!$X$42+P!$B$53+P!$O$50+P!$T$54</f>
        <v>2</v>
      </c>
      <c r="BB4" s="49">
        <f>P!$G$5+P!$L$6+P!$Y$6+P!$C$15+P!$P$16+P!$U$15+P!$G$26+P!$L$23+P!$Y$27+P!$C$32+P!$P$33+P!$U$33+P!$G$42+P!$L$43+P!$Y$42+P!$C$53+P!$P$50+P!$U$54</f>
        <v>16</v>
      </c>
      <c r="BC4" s="49">
        <f>P!$H$5+P!$M$6+P!$Z$6+P!$D$15+P!$Q$16+P!$V$15+P!$H$26+P!$M$23+P!$Z$27+P!$D$32+P!$Q$33+P!$V$33+P!$H$42+P!$M$43+P!$Z$42+P!$D$53+P!$Q$50+P!$V$54</f>
        <v>0</v>
      </c>
      <c r="BD4">
        <v>2</v>
      </c>
    </row>
    <row r="5" spans="1:56" ht="12.75">
      <c r="A5" s="52" t="str">
        <f>'T.'!B8</f>
        <v>HALFETİ SPOR</v>
      </c>
      <c r="B5" s="48">
        <f>P!$B$5</f>
        <v>0</v>
      </c>
      <c r="C5" s="48">
        <f>P!$C$5</f>
        <v>0</v>
      </c>
      <c r="D5" s="48">
        <f>P!$D$5</f>
        <v>1</v>
      </c>
      <c r="E5" s="49">
        <f>P!$B$5+P!$O$9</f>
        <v>0</v>
      </c>
      <c r="F5" s="49">
        <f>P!$C$5+P!$P$9</f>
        <v>0</v>
      </c>
      <c r="G5" s="49">
        <f>P!$D$5+P!$Q$9</f>
        <v>2</v>
      </c>
      <c r="H5" s="48">
        <f>P!$B$5+P!$O$9+P!$X$5</f>
        <v>0</v>
      </c>
      <c r="I5" s="48">
        <f>P!$C$5+P!$P$9+P!$Y$5</f>
        <v>1</v>
      </c>
      <c r="J5" s="48">
        <f>P!$D$5+P!$Q$9+P!$Z$5</f>
        <v>2</v>
      </c>
      <c r="K5" s="49">
        <f>P!$B$5+P!$O$9+P!$X$5+P!$B$16</f>
        <v>0</v>
      </c>
      <c r="L5" s="49">
        <f>P!$C$5+P!$P$9+P!$Y$5+P!$C$16</f>
        <v>2</v>
      </c>
      <c r="M5" s="49">
        <f>P!$D$5+P!$Q$9+P!$Z$5+P!$D$16</f>
        <v>2</v>
      </c>
      <c r="N5" s="48">
        <f>P!$B$5+P!$O$9+P!$X$5+P!$B$16+P!$O$15</f>
        <v>0</v>
      </c>
      <c r="O5" s="48">
        <f>P!$C$5+P!$P$9+P!$Y$5+P!$C$16+P!$P$15</f>
        <v>3</v>
      </c>
      <c r="P5" s="48">
        <f>P!$D$5+P!$Q$9+P!$Z$5+P!$D$16+P!$Q$15</f>
        <v>2</v>
      </c>
      <c r="Q5" s="49">
        <f>P!$B$5+P!$O$9+P!$X$5+P!$B$16+P!$O$15+P!$T$16</f>
        <v>0</v>
      </c>
      <c r="R5" s="49">
        <f>P!$C$5+P!$P$9+P!$Y$5+P!$C$16+P!$P$15+P!$U$16</f>
        <v>4</v>
      </c>
      <c r="S5" s="49">
        <f>P!$D$5+P!$Q$9+P!$Z$5+P!$D$16+P!$Q$15+P!$V$16</f>
        <v>2</v>
      </c>
      <c r="T5" s="48">
        <f>P!$B$5+P!$O$9+P!$X$5+P!$B$16+P!$O$15+P!$T$16+P!$F$25</f>
        <v>0</v>
      </c>
      <c r="U5" s="48">
        <f>P!$C$5+P!$P$9+P!$Y$5+P!$C$16+P!$P$15+P!$U$16+P!$G$25</f>
        <v>5</v>
      </c>
      <c r="V5" s="48">
        <f>P!$D$5+P!$Q$9+P!$Z$5+P!$D$16+P!$Q$15+P!$V$16+P!$H$25</f>
        <v>2</v>
      </c>
      <c r="W5" s="49">
        <f>P!$B$5+P!$O$9+P!$X$5+P!$B$16+P!$O$15+P!$T$16+P!$F$25+P!$K$24</f>
        <v>0</v>
      </c>
      <c r="X5" s="49">
        <f>P!$C$5+P!$P$9+P!$Y$5+P!$C$16+P!$P$15+P!$U$16+P!$G$25+P!$L$24</f>
        <v>6</v>
      </c>
      <c r="Y5" s="49">
        <f>P!$D$5+P!$Q$9+P!$Z$5+P!$D$16+P!$Q$15+P!$V$16+P!$H$25+P!$M$24</f>
        <v>2</v>
      </c>
      <c r="Z5" s="48">
        <f>P!$B$5+P!$O$9+P!$X$5+P!$B$16+P!$O$15+P!$T$16+P!$F$25+P!$K$24+P!$X$23</f>
        <v>0</v>
      </c>
      <c r="AA5" s="48">
        <f>P!$C$5+P!$P$9+P!$Y$5+P!$C$16+P!$P$15+P!$U$16+P!$G$25+P!$L$24+P!$Y$23</f>
        <v>7</v>
      </c>
      <c r="AB5" s="48">
        <f>P!$D$5+P!$Q$9+P!$Z$5+P!$D$16+P!$Q$15+P!$V$16+P!$H$25+P!$M$24+P!$Z$23</f>
        <v>2</v>
      </c>
      <c r="AC5" s="49">
        <f>P!$B$5+P!$O$9+P!$X$5+P!$B$16+P!$O$15+P!$T$16+P!$F$25+P!$K$24+P!$X$23+P!$F$32</f>
        <v>0</v>
      </c>
      <c r="AD5" s="49">
        <f>P!$C$5+P!$P$9+P!$Y$5+P!$C$16+P!$P$15+P!$U$16+P!$G$25+P!$L$24+P!$Y$23+P!$G$32</f>
        <v>8</v>
      </c>
      <c r="AE5" s="49">
        <f>P!$D$5+P!$Q$9+P!$Z$5+P!$D$16+P!$Q$15+P!$V$16+P!$H$25+P!$M$24+P!$Z$23+P!$H$32</f>
        <v>2</v>
      </c>
      <c r="AF5" s="48">
        <f>P!$B$5+P!$O$9+P!$X$5+P!$B$16+P!$O$15+P!$T$16+P!$F$25+P!$K$24+P!$X$23+P!$F$32+P!$K$36</f>
        <v>0</v>
      </c>
      <c r="AG5" s="48">
        <f>P!$C$5+P!$P$9+P!$Y$5+P!$C$16+P!$P$15+P!$U$16+P!$G$25+P!$L$24+P!$Y$23+P!$G$32+P!$L$36</f>
        <v>9</v>
      </c>
      <c r="AH5" s="48">
        <f>P!$D$5+P!$Q$9+P!$Z$5+P!$D$16+P!$Q$15+P!$V$16+P!$H$25+P!$M$24+P!$Z$23+P!$H$32+P!$M$36</f>
        <v>2</v>
      </c>
      <c r="AI5" s="49">
        <f>P!$B$5+P!$O$9+P!$X$5+P!$B$16+P!$O$15+P!$T$16+P!$F$25+P!$K$24+P!$X$23+P!$F$32+P!$K$36+P!$T$32</f>
        <v>0</v>
      </c>
      <c r="AJ5" s="49">
        <f>P!$C$5+P!$P$9+P!$Y$5+P!$C$16+P!$P$15+P!$U$16+P!$G$25+P!$L$24+P!$Y$23+P!$G$32+P!$L$36+P!$U$32</f>
        <v>10</v>
      </c>
      <c r="AK5" s="49">
        <f>P!$D$5+P!$Q$9+P!$Z$5+P!$D$16+P!$Q$15+P!$V$16+P!$H$25+P!$M$24+P!$Z$23+P!$H$32+P!$M$36+P!$V$32</f>
        <v>2</v>
      </c>
      <c r="AL5" s="48">
        <f>P!$B$5+P!$O$9+P!$X$5+P!$B$16+P!$O$15+P!$T$16+P!$F$25+P!$K$24+P!$X$23+P!$F$32+P!$K$36+P!$T$32+P!$F$43</f>
        <v>0</v>
      </c>
      <c r="AM5" s="48">
        <f>P!$C$5+P!$P$9+P!$Y$5+P!$C$16+P!$P$15+P!$U$16+P!$G$25+P!$L$24+P!$Y$23+P!$G$32+P!$L$36+P!$U$32+P!$G$43</f>
        <v>11</v>
      </c>
      <c r="AN5" s="48">
        <f>P!$D$5+P!$Q$9+P!$Z$5+P!$D$16+P!$Q$15+P!$V$16+P!$H$25+P!$M$24+P!$Z$23+P!$H$32+P!$M$36+P!$V$32+P!$H$43</f>
        <v>2</v>
      </c>
      <c r="AO5" s="49">
        <f>P!$B$5+P!$O$9+P!$X$5+P!$B$16+P!$O$15+P!$T$16+P!$F$25+P!$K$24+P!$X$23+P!$F$32+P!$K$36+P!$T$32+P!$F$43+P!$K$42</f>
        <v>0</v>
      </c>
      <c r="AP5" s="49">
        <f>P!$C$5+P!$P$9+P!$Y$5+P!$C$16+P!$P$15+P!$U$16+P!$G$25+P!$L$24+P!$Y$23+P!$G$32+P!$L$36+P!$U$32+P!$G$43+P!$L$42</f>
        <v>12</v>
      </c>
      <c r="AQ5" s="49">
        <f>P!$D$5+P!$Q$9+P!$Z$5+P!$D$16+P!$Q$15+P!$V$16+P!$H$25+P!$M$24+P!$Z$23+P!$H$32+P!$M$36+P!$V$32+P!$H$43+P!$M$42</f>
        <v>2</v>
      </c>
      <c r="AR5" s="48">
        <f>P!$B$5+P!$O$9+P!$X$5+P!$B$16+P!$O$15+P!$T$16+P!$F$25+P!$K$24+P!$X$23+P!$F$32+P!$K$36+P!$T$32+P!$F$43+P!$K$42+P!$X$43</f>
        <v>0</v>
      </c>
      <c r="AS5" s="48">
        <f>P!$C$5+P!$P$9+P!$Y$5+P!$C$16+P!$P$15+P!$U$16+P!$G$25+P!$L$24+P!$Y$23+P!$G$32+P!$L$36+P!$U$32+P!$G$43+P!$L$42+P!$Y$43</f>
        <v>13</v>
      </c>
      <c r="AT5" s="48">
        <f>P!$D$5+P!$Q$9+P!$Z$5+P!$D$16+P!$Q$15+P!$V$16+P!$H$25+P!$M$24+P!$Z$23+P!$H$32+P!$M$36+P!$V$32+P!$H$43+P!$M$42+P!$Z$43</f>
        <v>2</v>
      </c>
      <c r="AU5" s="49">
        <f>P!$B$5+P!$O$9+P!$X$5+P!$B$16+P!$O$15+P!$T$16+P!$F$25+P!$K$24+P!$X$23+P!$F$32+P!$K$36+P!$T$32+P!$F$43+P!$K$42+P!$X$43+P!$B$52</f>
        <v>0</v>
      </c>
      <c r="AV5" s="49">
        <f>P!$C$5+P!$P$9+P!$Y$5+P!$C$16+P!$P$15+P!$U$16+P!$G$25+P!$L$24+P!$Y$23+P!$G$32+P!$L$36+P!$U$32+P!$G$43+P!$L$42+P!$Y$43+P!$C$52</f>
        <v>14</v>
      </c>
      <c r="AW5" s="49">
        <f>P!$D$5+P!$Q$9+P!$Z$5+P!$D$16+P!$Q$15+P!$V$16+P!$H$25+P!$M$24+P!$Z$23+P!$H$32+P!$M$36+P!$V$32+P!$H$43+P!$M$42+P!$Z$43+P!$D$52</f>
        <v>2</v>
      </c>
      <c r="AX5" s="48">
        <f>P!$B$5+P!$O$9+P!$X$5+P!$B$16+P!$O$15+P!$T$16+P!$F$25+P!$K$24+P!$X$23+P!$F$32+P!$K$36+P!$T$32+P!$F$43+P!$K$42+P!$X$43+P!$B$52+P!$O$51</f>
        <v>0</v>
      </c>
      <c r="AY5" s="48">
        <f>P!$C$5+P!$P$9+P!$Y$5+P!$C$16+P!$P$15+P!$U$16+P!$G$25+P!$L$24+P!$Y$23+P!$G$32+P!$L$36+P!$U$32+P!$G$43+P!$L$42+P!$Y$43+P!$C$52+P!$P$51</f>
        <v>15</v>
      </c>
      <c r="AZ5" s="48">
        <f>P!$D$5+P!$Q$9+P!$Z$5+P!$D$16+P!$Q$15+P!$V$16+P!$H$25+P!$M$24+P!$Z$23+P!$H$32+P!$M$36+P!$V$32+P!$H$43+P!$M$42+P!$Z$43+P!$D$52+P!$Q$51</f>
        <v>2</v>
      </c>
      <c r="BA5" s="49">
        <f>P!$B$5+P!$O$9+P!$X$5+P!$B$16+P!$O$15+P!$T$16+P!$F$25+P!$K$24+P!$X$23+P!$F$32+P!$K$36+P!$T$32+P!$F$43+P!$K$42+P!$X$43+P!$B$52+P!$O$51+P!$T$50</f>
        <v>0</v>
      </c>
      <c r="BB5" s="49">
        <f>P!$C$5+P!$P$9+P!$Y$5+P!$C$16+P!$P$15+P!$U$16+P!$G$25+P!$L$24+P!$Y$23+P!$G$32+P!$L$36+P!$U$32+P!$G$43+P!$L$42+P!$Y$43+P!$C$52+P!$P$51+P!$U$50</f>
        <v>16</v>
      </c>
      <c r="BC5" s="49">
        <f>P!$D$5+P!$Q$9+P!$Z$5+P!$D$16+P!$Q$15+P!$V$16+P!$H$25+P!$M$24+P!$Z$23+P!$H$32+P!$M$36+P!$V$32+P!$H$43+P!$M$42+P!$Z$43+P!$D$52+P!$Q$51+P!$V$50</f>
        <v>2</v>
      </c>
      <c r="BD5">
        <v>3</v>
      </c>
    </row>
    <row r="6" spans="1:56" ht="12.75">
      <c r="A6" s="53" t="str">
        <f>'T.'!B9</f>
        <v>BİRECİK SPOR</v>
      </c>
      <c r="B6" s="48">
        <f>P!$B$6</f>
        <v>0</v>
      </c>
      <c r="C6" s="48">
        <f>P!$C$6</f>
        <v>1</v>
      </c>
      <c r="D6" s="48">
        <f>P!$D$6</f>
        <v>0</v>
      </c>
      <c r="E6" s="49">
        <f>P!$B$6+P!$O$6</f>
        <v>0</v>
      </c>
      <c r="F6" s="49">
        <f>P!$C$6+P!$P$6</f>
        <v>1</v>
      </c>
      <c r="G6" s="49">
        <f>P!$D$6+P!$Q$6</f>
        <v>1</v>
      </c>
      <c r="H6" s="48">
        <f>P!$B$6+P!$O$6+P!$T$5</f>
        <v>0</v>
      </c>
      <c r="I6" s="48">
        <f>P!$C$6+P!$P$6+P!$U$5</f>
        <v>2</v>
      </c>
      <c r="J6" s="48">
        <f>P!$D$6+P!$Q$6+P!$V$5</f>
        <v>1</v>
      </c>
      <c r="K6" s="49">
        <f>P!$B$6+P!$O$6+P!$T$5+P!$F$18</f>
        <v>0</v>
      </c>
      <c r="L6" s="49">
        <f>P!$C$6+P!$P$6+P!$U$5+P!$G$18</f>
        <v>3</v>
      </c>
      <c r="M6" s="49">
        <f>P!$D$6+P!$Q$6+P!$V$5+P!$H$18</f>
        <v>1</v>
      </c>
      <c r="N6" s="48">
        <f>P!$B$6+P!$O$6+P!$T$5+P!$F$18+P!$O$14</f>
        <v>0</v>
      </c>
      <c r="O6" s="48">
        <f>P!$C$6+P!$P$6+P!$U$5+P!$G$18+P!$P$14</f>
        <v>4</v>
      </c>
      <c r="P6" s="48">
        <f>P!$D$6+P!$Q$6+P!$V$5+P!$H$18+P!$Q$14</f>
        <v>1</v>
      </c>
      <c r="Q6" s="49">
        <f>P!$B$6+P!$O$6+P!$T$5+P!$F$18+P!$O$14+P!$T$17</f>
        <v>0</v>
      </c>
      <c r="R6" s="49">
        <f>P!$C$6+P!$P$6+P!$U$5+P!$G$18+P!$P$14+P!$U$17</f>
        <v>5</v>
      </c>
      <c r="S6" s="49">
        <f>P!$D$6+P!$Q$6+P!$V$5+P!$H$18+P!$Q$14+P!$V$17</f>
        <v>1</v>
      </c>
      <c r="T6" s="48">
        <f>P!$B$6+P!$O$6+P!$T$5+P!$F$18+P!$O$14+P!$T$17+P!$F$24</f>
        <v>0</v>
      </c>
      <c r="U6" s="48">
        <f>P!$C$6+P!$P$6+P!$U$5+P!$G$18+P!$P$14+P!$U$17+P!$G$24</f>
        <v>6</v>
      </c>
      <c r="V6" s="48">
        <f>P!$D$6+P!$Q$6+P!$V$5+P!$H$18+P!$Q$14+P!$V$17+P!$H$24</f>
        <v>1</v>
      </c>
      <c r="W6" s="49">
        <f>P!$B$6+P!$O$6+P!$T$5+P!$F$18+P!$O$14+P!$T$17+P!$F$24+P!$K$25</f>
        <v>0</v>
      </c>
      <c r="X6" s="49">
        <f>P!$C$6+P!$P$6+P!$U$5+P!$G$18+P!$P$14+P!$U$17+P!$G$24+P!$L$25</f>
        <v>7</v>
      </c>
      <c r="Y6" s="49">
        <f>P!$D$6+P!$Q$6+P!$V$5+P!$H$18+P!$Q$14+P!$V$17+P!$H$24+P!$M$25</f>
        <v>1</v>
      </c>
      <c r="Z6" s="48">
        <f>P!$B$6+P!$O$6+P!$T$5+P!$F$18+P!$O$14+P!$T$17+P!$F$24+P!$K$25+P!$X$26</f>
        <v>0</v>
      </c>
      <c r="AA6" s="48">
        <f>P!$C$6+P!$P$6+P!$U$5+P!$G$18+P!$P$14+P!$U$17+P!$G$24+P!$L$25+P!$Y$26</f>
        <v>8</v>
      </c>
      <c r="AB6" s="48">
        <f>P!$D$6+P!$Q$6+P!$V$5+P!$H$18+P!$Q$14+P!$V$17+P!$H$24+P!$M$25+P!$Z$26</f>
        <v>1</v>
      </c>
      <c r="AC6" s="49">
        <f>P!$B$6+P!$O$6+P!$T$5+P!$F$18+P!$O$14+P!$T$17+P!$F$24+P!$K$25+P!$X$26+P!$F$33</f>
        <v>0</v>
      </c>
      <c r="AD6" s="49">
        <f>P!$C$6+P!$P$6+P!$U$5+P!$G$18+P!$P$14+P!$U$17+P!$G$24+P!$L$25+P!$Y$26+P!$G$33</f>
        <v>9</v>
      </c>
      <c r="AE6" s="49">
        <f>P!$D$6+P!$Q$6+P!$V$5+P!$H$18+P!$Q$14+P!$V$17+P!$H$24+P!$M$25+P!$Z$26+P!$H$33</f>
        <v>1</v>
      </c>
      <c r="AF6" s="48">
        <f>P!$B$6+P!$O$6+P!$T$5+P!$F$18+P!$O$14+P!$T$17+P!$F$24+P!$K$25+P!$X$26+P!$F$33+P!$K$33</f>
        <v>0</v>
      </c>
      <c r="AG6" s="48">
        <f>P!$C$6+P!$P$6+P!$U$5+P!$G$18+P!$P$14+P!$U$17+P!$G$24+P!$L$25+P!$Y$26+P!$G$33+P!$L$33</f>
        <v>10</v>
      </c>
      <c r="AH6" s="48">
        <f>P!$D$6+P!$Q$6+P!$V$5+P!$H$18+P!$Q$14+P!$V$17+P!$H$24+P!$M$25+P!$Z$26+P!$H$33+P!$M$33</f>
        <v>1</v>
      </c>
      <c r="AI6" s="49">
        <f>P!$B$6+P!$O$6+P!$T$5+P!$F$18+P!$O$14+P!$T$17+P!$F$24+P!$K$25+P!$X$26+P!$F$33+P!$K$33+P!$X$32</f>
        <v>0</v>
      </c>
      <c r="AJ6" s="49">
        <f>P!$C$6+P!$P$6+P!$U$5+P!$G$18+P!$P$14+P!$U$17+P!$G$24+P!$L$25+P!$Y$26+P!$G$33+P!$L$33+P!$Y$32</f>
        <v>11</v>
      </c>
      <c r="AK6" s="49">
        <f>P!$D$6+P!$Q$6+P!$V$5+P!$H$18+P!$Q$14+P!$V$17+P!$H$24+P!$M$25+P!$Z$26+P!$H$33+P!$M$33+P!$Z$32</f>
        <v>1</v>
      </c>
      <c r="AL6" s="48">
        <f>P!$B$6+P!$O$6+P!$T$5+P!$F$18+P!$O$14+P!$T$17+P!$F$24+P!$K$25+P!$X$26+P!$F$33+P!$K$33+P!$X$32+P!$B$45</f>
        <v>0</v>
      </c>
      <c r="AM6" s="48">
        <f>P!$C$6+P!$P$6+P!$U$5+P!$G$18+P!$P$14+P!$U$17+P!$G$24+P!$L$25+P!$Y$26+P!$G$33+P!$L$33+P!$Y$32+P!$C$45</f>
        <v>12</v>
      </c>
      <c r="AN6" s="48">
        <f>P!$D$6+P!$Q$6+P!$V$5+P!$H$18+P!$Q$14+P!$V$17+P!$H$24+P!$M$25+P!$Z$26+P!$H$33+P!$M$33+P!$Z$32+P!$D$45</f>
        <v>1</v>
      </c>
      <c r="AO6" s="49">
        <f>P!$B$6+P!$O$6+P!$T$5+P!$F$18+P!$O$14+P!$T$17+P!$F$24+P!$K$25+P!$X$26+P!$F$33+P!$K$33+P!$X$32+P!$B$45+P!$K$41</f>
        <v>0</v>
      </c>
      <c r="AP6" s="49">
        <f>P!$C$6+P!$P$6+P!$U$5+P!$G$18+P!$P$14+P!$U$17+P!$G$24+P!$L$25+P!$Y$26+P!$G$33+P!$L$33+P!$Y$32+P!$C$45+P!$L$41</f>
        <v>13</v>
      </c>
      <c r="AQ6" s="49">
        <f>P!$D$6+P!$Q$6+P!$V$5+P!$H$18+P!$Q$14+P!$V$17+P!$H$24+P!$M$25+P!$Z$26+P!$H$33+P!$M$33+P!$Z$32+P!$D$45+P!$M$41</f>
        <v>1</v>
      </c>
      <c r="AR6" s="48">
        <f>P!$B$6+P!$O$6+P!$T$5+P!$F$18+P!$O$14+P!$T$17+P!$F$24+P!$K$25+P!$X$26+P!$F$33+P!$K$33+P!$X$32+P!$B$45+P!$K$41+P!$X$44</f>
        <v>0</v>
      </c>
      <c r="AS6" s="48">
        <f>P!$C$6+P!$P$6+P!$U$5+P!$G$18+P!$P$14+P!$U$17+P!$G$24+P!$L$25+P!$Y$26+P!$G$33+P!$L$33+P!$Y$32+P!$C$45+P!$L$41+P!$Y$44</f>
        <v>14</v>
      </c>
      <c r="AT6" s="48">
        <f>P!$D$6+P!$Q$6+P!$V$5+P!$H$18+P!$Q$14+P!$V$17+P!$H$24+P!$M$25+P!$Z$26+P!$H$33+P!$M$33+P!$Z$32+P!$D$45+P!$M$41+P!$Z$44</f>
        <v>1</v>
      </c>
      <c r="AU6" s="49">
        <f>P!$B$6+P!$O$6+P!$T$5+P!$F$18+P!$O$14+P!$T$17+P!$F$24+P!$K$25+P!$X$26+P!$F$33+P!$K$33+P!$X$32+P!$B$45+P!$K$41+P!$X$44+P!$B$51</f>
        <v>0</v>
      </c>
      <c r="AV6" s="49">
        <f>P!$C$6+P!$P$6+P!$U$5+P!$G$18+P!$P$14+P!$U$17+P!$G$24+P!$L$25+P!$Y$26+P!$G$33+P!$L$33+P!$Y$32+P!$C$45+P!$L$41+P!$Y$44+P!$C$51</f>
        <v>15</v>
      </c>
      <c r="AW6" s="49">
        <f>P!$D$6+P!$Q$6+P!$V$5+P!$H$18+P!$Q$14+P!$V$17+P!$H$24+P!$M$25+P!$Z$26+P!$H$33+P!$M$33+P!$Z$32+P!$D$45+P!$M$41+P!$Z$44+P!$D$51</f>
        <v>1</v>
      </c>
      <c r="AX6" s="48">
        <f>P!$B$6+P!$O$6+P!$T$5+P!$F$18+P!$O$14+P!$T$17+P!$F$24+P!$K$25+P!$X$26+P!$F$33+P!$K$33+P!$X$32+P!$B$45+P!$K$41+P!$X$44+P!$B$51+P!$O$52</f>
        <v>0</v>
      </c>
      <c r="AY6" s="48">
        <f>P!$C$6+P!$P$6+P!$U$5+P!$G$18+P!$P$14+P!$U$17+P!$G$24+P!$L$25+P!$Y$26+P!$G$33+P!$L$33+P!$Y$32+P!$C$45+P!$L$41+P!$Y$44+P!$C$51+P!$P$52</f>
        <v>16</v>
      </c>
      <c r="AZ6" s="48">
        <f>P!$D$6+P!$Q$6+P!$V$5+P!$H$18+P!$Q$14+P!$V$17+P!$H$24+P!$M$25+P!$Z$26+P!$H$33+P!$M$33+P!$Z$32+P!$D$45+P!$M$41+P!$Z$44+P!$D$51+P!$Q$52</f>
        <v>1</v>
      </c>
      <c r="BA6" s="49">
        <f>P!$B$6+P!$O$6+P!$T$5+P!$F$18+P!$O$14+P!$T$17+P!$F$24+P!$K$25+P!$X$26+P!$F$33+P!$K$33+P!$X$32+P!$B$45+P!$K$41+P!$X$44+P!$B$51+P!$O$52+P!$T$53</f>
        <v>0</v>
      </c>
      <c r="BB6" s="49">
        <f>P!$C$6+P!$P$6+P!$U$5+P!$G$18+P!$P$14+P!$U$17+P!$G$24+P!$L$25+P!$Y$26+P!$G$33+P!$L$33+P!$Y$32+P!$C$45+P!$L$41+P!$Y$44+P!$C$51+P!$P$52+P!$U$53</f>
        <v>17</v>
      </c>
      <c r="BC6" s="49">
        <f>P!$D$6+P!$Q$6+P!$V$5+P!$H$18+P!$Q$14+P!$V$17+P!$H$24+P!$M$25+P!$Z$26+P!$H$33+P!$M$33+P!$Z$32+P!$D$45+P!$M$41+P!$Z$44+P!$D$51+P!$Q$52+P!$V$53</f>
        <v>1</v>
      </c>
      <c r="BD6">
        <v>4</v>
      </c>
    </row>
    <row r="7" spans="1:56" ht="12.75">
      <c r="A7" s="52" t="str">
        <f>'T.'!B10</f>
        <v>EDESSA SPOR</v>
      </c>
      <c r="B7" s="48">
        <f>P!$B$7</f>
        <v>0</v>
      </c>
      <c r="C7" s="48">
        <f>P!$C$7</f>
        <v>1</v>
      </c>
      <c r="D7" s="48">
        <f>P!$D$7</f>
        <v>0</v>
      </c>
      <c r="E7" s="49">
        <f>P!$B$7+P!$O$5</f>
        <v>0</v>
      </c>
      <c r="F7" s="49">
        <f>P!$C$7+P!$P$5</f>
        <v>1</v>
      </c>
      <c r="G7" s="49">
        <f>P!$D$7+P!$Q$5</f>
        <v>1</v>
      </c>
      <c r="H7" s="48">
        <f>P!$B$7+P!$O$5+P!$T$6</f>
        <v>0</v>
      </c>
      <c r="I7" s="48">
        <f>P!$C$7+P!$P$5+P!$U$6</f>
        <v>2</v>
      </c>
      <c r="J7" s="48">
        <f>P!$D$7+P!$Q$5+P!$V$6</f>
        <v>1</v>
      </c>
      <c r="K7" s="49">
        <f>P!$B$7+P!$O$5+P!$T$6+P!$F$16</f>
        <v>0</v>
      </c>
      <c r="L7" s="49">
        <f>P!$C$7+P!$P$5+P!$U$6+P!$G$16</f>
        <v>3</v>
      </c>
      <c r="M7" s="49">
        <f>P!$D$7+P!$Q$5+P!$V$6+P!$H$16</f>
        <v>1</v>
      </c>
      <c r="N7" s="48">
        <f>P!$B$7+P!$O$5+P!$T$6+P!$F$16+P!$K$14</f>
        <v>0</v>
      </c>
      <c r="O7" s="48">
        <f>P!$C$7+P!$P$5+P!$U$6+P!$G$16+P!$L$14</f>
        <v>4</v>
      </c>
      <c r="P7" s="48">
        <f>P!$D$7+P!$Q$5+P!$V$6+P!$H$16+P!$M$14</f>
        <v>1</v>
      </c>
      <c r="Q7" s="49">
        <f>P!$B$7+P!$O$5+P!$T$6+P!$F$16+P!$K$14+P!$X$18</f>
        <v>0</v>
      </c>
      <c r="R7" s="49">
        <f>P!$C$7+P!$P$5+P!$U$6+P!$G$16+P!$L$14+P!$Y$18</f>
        <v>5</v>
      </c>
      <c r="S7" s="49">
        <f>P!$D$7+P!$Q$5+P!$V$6+P!$H$16+P!$M$14+P!$Z$18</f>
        <v>1</v>
      </c>
      <c r="T7" s="48">
        <f>P!$B$7+P!$O$5+P!$T$6+P!$F$16+P!$K$14+P!$X$18+P!$F$23</f>
        <v>0</v>
      </c>
      <c r="U7" s="48">
        <f>P!$C$7+P!$P$5+P!$U$6+P!$G$16+P!$L$14+P!$Y$18+P!$G$23</f>
        <v>6</v>
      </c>
      <c r="V7" s="48">
        <f>P!$D$7+P!$Q$5+P!$V$6+P!$H$16+P!$M$14+P!$Z$18+P!$H$23</f>
        <v>1</v>
      </c>
      <c r="W7" s="49">
        <f>P!$B$7+P!$O$5+P!$T$6+P!$F$16+P!$K$14+P!$X$18+P!$F$23+P!$K$26</f>
        <v>0</v>
      </c>
      <c r="X7" s="49">
        <f>P!$C$7+P!$P$5+P!$U$6+P!$G$16+P!$L$14+P!$Y$18+P!$G$23+P!$L$26</f>
        <v>7</v>
      </c>
      <c r="Y7" s="49">
        <f>P!$D$7+P!$Q$5+P!$V$6+P!$H$16+P!$M$14+P!$Z$18+P!$H$23+P!$M$26</f>
        <v>1</v>
      </c>
      <c r="Z7" s="48">
        <f>P!$B$7+P!$O$5+P!$T$6+P!$F$16+P!$K$14+P!$X$18+P!$F$23+P!$K$26+P!$X$25</f>
        <v>0</v>
      </c>
      <c r="AA7" s="48">
        <f>P!$C$7+P!$P$5+P!$U$6+P!$G$16+P!$L$14+P!$Y$18+P!$G$23+P!$L$26+P!$Y$25</f>
        <v>8</v>
      </c>
      <c r="AB7" s="48">
        <f>P!$D$7+P!$Q$5+P!$V$6+P!$H$16+P!$M$14+P!$Z$18+P!$H$23+P!$M$26+P!$Z$25</f>
        <v>1</v>
      </c>
      <c r="AC7" s="49">
        <f>P!$B$7+P!$O$5+P!$T$6+P!$F$16+P!$K$14+P!$X$18+P!$F$23+P!$K$26+P!$X$25+P!$F$34</f>
        <v>0</v>
      </c>
      <c r="AD7" s="49">
        <f>P!$C$7+P!$P$5+P!$U$6+P!$G$16+P!$L$14+P!$Y$18+P!$G$23+P!$L$26+P!$Y$25+P!$G$34</f>
        <v>9</v>
      </c>
      <c r="AE7" s="49">
        <f>P!$D$7+P!$Q$5+P!$V$6+P!$H$16+P!$M$14+P!$Z$18+P!$H$23+P!$M$26+P!$Z$25+P!$H$34</f>
        <v>1</v>
      </c>
      <c r="AF7" s="48">
        <f>P!$B$7+P!$O$5+P!$T$6+P!$F$16+P!$K$14+P!$X$18+P!$F$23+P!$K$26+P!$X$25+P!$F$34+P!$K$32</f>
        <v>0</v>
      </c>
      <c r="AG7" s="48">
        <f>P!$C$7+P!$P$5+P!$U$6+P!$G$16+P!$L$14+P!$Y$18+P!$G$23+P!$L$26+P!$Y$25+P!$G$34+P!$L$32</f>
        <v>10</v>
      </c>
      <c r="AH7" s="48">
        <f>P!$D$7+P!$Q$5+P!$V$6+P!$H$16+P!$M$14+P!$Z$18+P!$H$23+P!$M$26+P!$Z$25+P!$H$34+P!$M$32</f>
        <v>1</v>
      </c>
      <c r="AI7" s="49">
        <f>P!$B$7+P!$O$5+P!$T$6+P!$F$16+P!$K$14+P!$X$18+P!$F$23+P!$K$26+P!$X$25+P!$F$34+P!$K$32+P!$X$33</f>
        <v>0</v>
      </c>
      <c r="AJ7" s="49">
        <f>P!$C$7+P!$P$5+P!$U$6+P!$G$16+P!$L$14+P!$Y$18+P!$G$23+P!$L$26+P!$Y$25+P!$G$34+P!$L$32+P!$Y$33</f>
        <v>11</v>
      </c>
      <c r="AK7" s="49">
        <f>P!$D$7+P!$Q$5+P!$V$6+P!$H$16+P!$M$14+P!$Z$18+P!$H$23+P!$M$26+P!$Z$25+P!$H$34+P!$M$32+P!$Z$33</f>
        <v>1</v>
      </c>
      <c r="AL7" s="48">
        <f>P!$B$7+P!$O$5+P!$T$6+P!$F$16+P!$K$14+P!$X$18+P!$F$23+P!$K$26+P!$X$25+P!$F$34+P!$K$32+P!$X$33+P!$B$43</f>
        <v>0</v>
      </c>
      <c r="AM7" s="48">
        <f>P!$C$7+P!$P$5+P!$U$6+P!$G$16+P!$L$14+P!$Y$18+P!$G$23+P!$L$26+P!$Y$25+P!$G$34+P!$L$32+P!$Y$33+P!$C$43</f>
        <v>12</v>
      </c>
      <c r="AN7" s="48">
        <f>P!$D$7+P!$Q$5+P!$V$6+P!$H$16+P!$M$14+P!$Z$18+P!$H$23+P!$M$26+P!$Z$25+P!$H$34+P!$M$32+P!$Z$33+P!$D$43</f>
        <v>1</v>
      </c>
      <c r="AO7" s="49">
        <f>P!$B$7+P!$O$5+P!$T$6+P!$F$16+P!$K$14+P!$X$18+P!$F$23+P!$K$26+P!$X$25+P!$F$34+P!$K$32+P!$X$33+P!$B$43+P!$O$41</f>
        <v>0</v>
      </c>
      <c r="AP7" s="49">
        <f>P!$C$7+P!$P$5+P!$U$6+P!$G$16+P!$L$14+P!$Y$18+P!$G$23+P!$L$26+P!$Y$25+P!$G$34+P!$L$32+P!$Y$33+P!$C$43+P!$P$41</f>
        <v>13</v>
      </c>
      <c r="AQ7" s="49">
        <f>P!$D$7+P!$Q$5+P!$V$6+P!$H$16+P!$M$14+P!$Z$18+P!$H$23+P!$M$26+P!$Z$25+P!$H$34+P!$M$32+P!$Z$33+P!$D$43+P!$Q$41</f>
        <v>1</v>
      </c>
      <c r="AR7" s="48">
        <f>P!$B$7+P!$O$5+P!$T$6+P!$F$16+P!$K$14+P!$X$18+P!$F$23+P!$K$26+P!$X$25+P!$F$34+P!$K$32+P!$X$33+P!$B$43+P!$O$41+P!$T$45</f>
        <v>0</v>
      </c>
      <c r="AS7" s="48">
        <f>P!$C$7+P!$P$5+P!$U$6+P!$G$16+P!$L$14+P!$Y$18+P!$G$23+P!$L$26+P!$Y$25+P!$G$34+P!$L$32+P!$Y$33+P!$C$43+P!$P$41+P!$U$45</f>
        <v>14</v>
      </c>
      <c r="AT7" s="48">
        <f>P!$D$7+P!$Q$5+P!$V$6+P!$H$16+P!$M$14+P!$Z$18+P!$H$23+P!$M$26+P!$Z$25+P!$H$34+P!$M$32+P!$Z$33+P!$D$43+P!$Q$41+P!$V$45</f>
        <v>1</v>
      </c>
      <c r="AU7" s="49">
        <f>P!$B$7+P!$O$5+P!$T$6+P!$F$16+P!$K$14+P!$X$18+P!$F$23+P!$K$26+P!$X$25+P!$F$34+P!$K$32+P!$X$33+P!$B$43+P!$O$41+P!$T$45+P!$B$50</f>
        <v>0</v>
      </c>
      <c r="AV7" s="49">
        <f>P!$C$7+P!$P$5+P!$U$6+P!$G$16+P!$L$14+P!$Y$18+P!$G$23+P!$L$26+P!$Y$25+P!$G$34+P!$L$32+P!$Y$33+P!$C$43+P!$P$41+P!$U$45+P!$C$50</f>
        <v>15</v>
      </c>
      <c r="AW7" s="49">
        <f>P!$D$7+P!$Q$5+P!$V$6+P!$H$16+P!$M$14+P!$Z$18+P!$H$23+P!$M$26+P!$Z$25+P!$H$34+P!$M$32+P!$Z$33+P!$D$43+P!$Q$41+P!$V$45+P!$D$50</f>
        <v>1</v>
      </c>
      <c r="AX7" s="48">
        <f>P!$B$7+P!$O$5+P!$T$6+P!$F$16+P!$K$14+P!$X$18+P!$F$23+P!$K$26+P!$X$25+P!$F$34+P!$K$32+P!$X$33+P!$B$43+P!$O$41+P!$T$45+P!$B$50+P!$O$53</f>
        <v>0</v>
      </c>
      <c r="AY7" s="48">
        <f>P!$C$7+P!$P$5+P!$U$6+P!$G$16+P!$L$14+P!$Y$18+P!$G$23+P!$L$26+P!$Y$25+P!$G$34+P!$L$32+P!$Y$33+P!$C$43+P!$P$41+P!$U$45+P!$C$50+P!$P$53</f>
        <v>16</v>
      </c>
      <c r="AZ7" s="48">
        <f>P!$D$7+P!$Q$5+P!$V$6+P!$H$16+P!$M$14+P!$Z$18+P!$H$23+P!$M$26+P!$Z$25+P!$H$34+P!$M$32+P!$Z$33+P!$D$43+P!$Q$41+P!$V$45+P!$D$50+P!$Q$53</f>
        <v>1</v>
      </c>
      <c r="BA7" s="49">
        <f>P!$B$7+P!$O$5+P!$T$6+P!$F$16+P!$K$14+P!$X$18+P!$F$23+P!$K$26+P!$X$25+P!$F$34+P!$K$32+P!$X$33+P!$B$43+P!$O$41+P!$T$45+P!$B$50+P!$O$53+P!$T$52</f>
        <v>0</v>
      </c>
      <c r="BB7" s="49">
        <f>P!$C$7+P!$P$5+P!$U$6+P!$G$16+P!$L$14+P!$Y$18+P!$G$23+P!$L$26+P!$Y$25+P!$G$34+P!$L$32+P!$Y$33+P!$C$43+P!$P$41+P!$U$45+P!$C$50+P!$P$53+P!$U$52</f>
        <v>17</v>
      </c>
      <c r="BC7" s="49">
        <f>P!$D$7+P!$Q$5+P!$V$6+P!$H$16+P!$M$14+P!$Z$18+P!$H$23+P!$M$26+P!$Z$25+P!$H$34+P!$M$32+P!$Z$33+P!$D$43+P!$Q$41+P!$V$45+P!$D$50+P!$Q$53+P!$V$52</f>
        <v>1</v>
      </c>
      <c r="BD7">
        <v>5</v>
      </c>
    </row>
    <row r="8" spans="1:56" ht="12.75">
      <c r="A8" s="53" t="str">
        <f>'T.'!B11</f>
        <v>YENİ HARRAN </v>
      </c>
      <c r="B8" s="48">
        <f>P!$B$8</f>
        <v>0</v>
      </c>
      <c r="C8" s="48">
        <f>P!$C$8</f>
        <v>1</v>
      </c>
      <c r="D8" s="48">
        <f>P!$D$8</f>
        <v>0</v>
      </c>
      <c r="E8" s="49">
        <f>P!$B$8+P!$O$8</f>
        <v>1</v>
      </c>
      <c r="F8" s="49">
        <f>P!$C$8+P!$P$8</f>
        <v>1</v>
      </c>
      <c r="G8" s="49">
        <f>P!$D$8+P!$Q$8</f>
        <v>0</v>
      </c>
      <c r="H8" s="48">
        <f>P!$B$8+P!$O$8+P!$T$7</f>
        <v>1</v>
      </c>
      <c r="I8" s="48">
        <f>P!$C$8+P!$P$8+P!$U$7</f>
        <v>2</v>
      </c>
      <c r="J8" s="48">
        <f>P!$D$8+P!$Q$8+P!$V$7</f>
        <v>0</v>
      </c>
      <c r="K8" s="49">
        <f>P!$B$8+P!$O$8+P!$T$7+P!$F$15</f>
        <v>1</v>
      </c>
      <c r="L8" s="49">
        <f>P!$C$8+P!$P$8+P!$U$7+P!$G$15</f>
        <v>3</v>
      </c>
      <c r="M8" s="49">
        <f>P!$D$8+P!$Q$8+P!$V$7+P!$H$15</f>
        <v>0</v>
      </c>
      <c r="N8" s="48">
        <f>P!$B$8+P!$O$8+P!$T$7+P!$F$15+P!$K$15</f>
        <v>1</v>
      </c>
      <c r="O8" s="48">
        <f>P!$C$8+P!$P$8+P!$U$7+P!$G$15+P!$L$15</f>
        <v>4</v>
      </c>
      <c r="P8" s="48">
        <f>P!$D$8+P!$Q$8+P!$V$7+P!$H$15+P!$M$15</f>
        <v>0</v>
      </c>
      <c r="Q8" s="49">
        <f>P!$B$8+P!$O$8+P!$T$7+P!$F$15+P!$K$15+P!$X$17</f>
        <v>1</v>
      </c>
      <c r="R8" s="49">
        <f>P!$C$8+P!$P$8+P!$U$7+P!$G$15+P!$L$15+P!$Y$17</f>
        <v>5</v>
      </c>
      <c r="S8" s="49">
        <f>P!$D$8+P!$Q$8+P!$V$7+P!$H$15+P!$M$15+P!$Z$17</f>
        <v>0</v>
      </c>
      <c r="T8" s="48">
        <f>P!$B$8+P!$O$8+P!$T$7+P!$F$15+P!$K$15+P!$X$17+P!$B$23</f>
        <v>1</v>
      </c>
      <c r="U8" s="48">
        <f>P!$C$8+P!$P$8+P!$U$7+P!$G$15+P!$L$15+P!$Y$17+P!$C$23</f>
        <v>6</v>
      </c>
      <c r="V8" s="48">
        <f>P!$D$8+P!$Q$8+P!$V$7+P!$H$15+P!$M$15+P!$Z$17+P!$D$23</f>
        <v>0</v>
      </c>
      <c r="W8" s="49">
        <f>P!$B$8+P!$O$8+P!$T$7+P!$F$15+P!$K$15+P!$X$17+P!$B$23+P!$K$27</f>
        <v>1</v>
      </c>
      <c r="X8" s="49">
        <f>P!$C$8+P!$P$8+P!$U$7+P!$G$15+P!$L$15+P!$Y$17+P!$C$23+P!$L$27</f>
        <v>7</v>
      </c>
      <c r="Y8" s="49">
        <f>P!$D$8+P!$Q$8+P!$V$7+P!$H$15+P!$M$15+P!$Z$17+P!$D$23+P!$M$27</f>
        <v>0</v>
      </c>
      <c r="Z8" s="48">
        <f>P!$B$8+P!$O$8+P!$T$7+P!$F$15+P!$K$15+P!$X$17+P!$B$23+P!$K$27+P!$X$24</f>
        <v>1</v>
      </c>
      <c r="AA8" s="48">
        <f>P!$C$8+P!$P$8+P!$U$7+P!$G$15+P!$L$15+P!$Y$17+P!$C$23+P!$L$27+P!$Y$24</f>
        <v>8</v>
      </c>
      <c r="AB8" s="48">
        <f>P!$D$8+P!$Q$8+P!$V$7+P!$H$15+P!$M$15+P!$Z$17+P!$D$23+P!$M$27+P!$Z$24</f>
        <v>0</v>
      </c>
      <c r="AC8" s="49">
        <f>P!$B$8+P!$O$8+P!$T$7+P!$F$15+P!$K$15+P!$X$17+P!$B$23+P!$K$27+P!$X$24+P!$F$35</f>
        <v>1</v>
      </c>
      <c r="AD8" s="49">
        <f>P!$C$8+P!$P$8+P!$U$7+P!$G$15+P!$L$15+P!$Y$17+P!$C$23+P!$L$27+P!$Y$24+P!$G$35</f>
        <v>9</v>
      </c>
      <c r="AE8" s="49">
        <f>P!$D$8+P!$Q$8+P!$V$7+P!$H$15+P!$M$15+P!$Z$17+P!$D$23+P!$M$27+P!$Z$24+P!$H$35</f>
        <v>0</v>
      </c>
      <c r="AF8" s="48">
        <f>P!$B$8+P!$O$8+P!$T$7+P!$F$15+P!$K$15+P!$X$17+P!$B$23+P!$K$27+P!$X$24+P!$F$35+P!$K$35</f>
        <v>1</v>
      </c>
      <c r="AG8" s="48">
        <f>P!$C$8+P!$P$8+P!$U$7+P!$G$15+P!$L$15+P!$Y$17+P!$C$23+P!$L$27+P!$Y$24+P!$G$35+P!$L$35</f>
        <v>10</v>
      </c>
      <c r="AH8" s="48">
        <f>P!$D$8+P!$Q$8+P!$V$7+P!$H$15+P!$M$15+P!$Z$17+P!$D$23+P!$M$27+P!$Z$24+P!$H$35+P!$M$35</f>
        <v>0</v>
      </c>
      <c r="AI8" s="49">
        <f>P!$B$8+P!$O$8+P!$T$7+P!$F$15+P!$K$15+P!$X$17+P!$B$23+P!$K$27+P!$X$24+P!$F$35+P!$K$35+P!$X$34</f>
        <v>1</v>
      </c>
      <c r="AJ8" s="49">
        <f>P!$C$8+P!$P$8+P!$U$7+P!$G$15+P!$L$15+P!$Y$17+P!$C$23+P!$L$27+P!$Y$24+P!$G$35+P!$L$35+P!$Y$34</f>
        <v>11</v>
      </c>
      <c r="AK8" s="49">
        <f>P!$D$8+P!$Q$8+P!$V$7+P!$H$15+P!$M$15+P!$Z$17+P!$D$23+P!$M$27+P!$Z$24+P!$H$35+P!$M$35+P!$Z$34</f>
        <v>0</v>
      </c>
      <c r="AL8" s="48">
        <f>P!$B$8+P!$O$8+P!$T$7+P!$F$15+P!$K$15+P!$X$17+P!$B$23+P!$K$27+P!$X$24+P!$F$35+P!$K$35+P!$X$34+P!$B$42</f>
        <v>1</v>
      </c>
      <c r="AM8" s="48">
        <f>P!$C$8+P!$P$8+P!$U$7+P!$G$15+P!$L$15+P!$Y$17+P!$C$23+P!$L$27+P!$Y$24+P!$G$35+P!$L$35+P!$Y$34+P!$C$42</f>
        <v>12</v>
      </c>
      <c r="AN8" s="48">
        <f>P!$D$8+P!$Q$8+P!$V$7+P!$H$15+P!$M$15+P!$Z$17+P!$D$23+P!$M$27+P!$Z$24+P!$H$35+P!$M$35+P!$Z$34+P!$D$42</f>
        <v>0</v>
      </c>
      <c r="AO8" s="49">
        <f>P!$B$8+P!$O$8+P!$T$7+P!$F$15+P!$K$15+P!$X$17+P!$B$23+P!$K$27+P!$X$24+P!$F$35+P!$K$35+P!$X$34+P!$B$42+P!$O$42</f>
        <v>1</v>
      </c>
      <c r="AP8" s="49">
        <f>P!$C$8+P!$P$8+P!$U$7+P!$G$15+P!$L$15+P!$Y$17+P!$C$23+P!$L$27+P!$Y$24+P!$G$35+P!$L$35+P!$Y$34+P!$C$42+P!$P$42</f>
        <v>13</v>
      </c>
      <c r="AQ8" s="49">
        <f>P!$D$8+P!$Q$8+P!$V$7+P!$H$15+P!$M$15+P!$Z$17+P!$D$23+P!$M$27+P!$Z$24+P!$H$35+P!$M$35+P!$Z$34+P!$D$42+P!$Q$42</f>
        <v>0</v>
      </c>
      <c r="AR8" s="48">
        <f>P!$B$8+P!$O$8+P!$T$7+P!$F$15+P!$K$15+P!$X$17+P!$B$23+P!$K$27+P!$X$24+P!$F$35+P!$K$35+P!$X$34+P!$B$42+P!$O$42+P!$T$44</f>
        <v>1</v>
      </c>
      <c r="AS8" s="48">
        <f>P!$C$8+P!$P$8+P!$U$7+P!$G$15+P!$L$15+P!$Y$17+P!$C$23+P!$L$27+P!$Y$24+P!$G$35+P!$L$35+P!$Y$34+P!$C$42+P!$P$42+P!$U$44</f>
        <v>14</v>
      </c>
      <c r="AT8" s="48">
        <f>P!$D$8+P!$Q$8+P!$V$7+P!$H$15+P!$M$15+P!$Z$17+P!$D$23+P!$M$27+P!$Z$24+P!$H$35+P!$M$35+P!$Z$34+P!$D$42+P!$Q$42+P!$V$44</f>
        <v>0</v>
      </c>
      <c r="AU8" s="49">
        <f>P!$B$8+P!$O$8+P!$T$7+P!$F$15+P!$K$15+P!$X$17+P!$B$23+P!$K$27+P!$X$24+P!$F$35+P!$K$35+P!$X$34+P!$B$42+P!$O$42+P!$T$44+P!$F$50</f>
        <v>1</v>
      </c>
      <c r="AV8" s="49">
        <f>P!$C$8+P!$P$8+P!$U$7+P!$G$15+P!$L$15+P!$Y$17+P!$C$23+P!$L$27+P!$Y$24+P!$G$35+P!$L$35+P!$Y$34+P!$C$42+P!$P$42+P!$U$44+P!$G$50</f>
        <v>15</v>
      </c>
      <c r="AW8" s="49">
        <f>P!$D$8+P!$Q$8+P!$V$7+P!$H$15+P!$M$15+P!$Z$17+P!$D$23+P!$M$27+P!$Z$24+P!$H$35+P!$M$35+P!$Z$34+P!$D$42+P!$Q$42+P!$V$44+P!$H$50</f>
        <v>0</v>
      </c>
      <c r="AX8" s="48">
        <f>P!$B$8+P!$O$8+P!$T$7+P!$F$15+P!$K$15+P!$X$17+P!$B$23+P!$K$27+P!$X$24+P!$F$35+P!$K$35+P!$X$34+P!$B$42+P!$O$42+P!$T$44+P!$F$50+P!$O$54</f>
        <v>1</v>
      </c>
      <c r="AY8" s="48">
        <f>P!$C$8+P!$P$8+P!$U$7+P!$G$15+P!$L$15+P!$Y$17+P!$C$23+P!$L$27+P!$Y$24+P!$G$35+P!$L$35+P!$Y$34+P!$C$42+P!$P$42+P!$U$44+P!$G$50+P!$P$54</f>
        <v>16</v>
      </c>
      <c r="AZ8" s="48">
        <f>P!$D$8+P!$Q$8+P!$V$7+P!$H$15+P!$M$15+P!$Z$17+P!$D$23+P!$M$27+P!$Z$24+P!$H$35+P!$M$35+P!$Z$34+P!$D$42+P!$Q$42+P!$V$44+P!$H$50+P!$Q$54</f>
        <v>0</v>
      </c>
      <c r="BA8" s="49">
        <f>P!$B$8+P!$O$8+P!$T$7+P!$F$15+P!$K$15+P!$X$17+P!$B$23+P!$K$27+P!$X$24+P!$F$35+P!$K$35+P!$X$34+P!$B$42+P!$O$42+P!$T$44+P!$F$50+P!$O$54+P!$T$51</f>
        <v>1</v>
      </c>
      <c r="BB8" s="49">
        <f>P!$C$8+P!$P$8+P!$U$7+P!$G$15+P!$L$15+P!$Y$17+P!$C$23+P!$L$27+P!$Y$24+P!$G$35+P!$L$35+P!$Y$34+P!$C$42+P!$P$42+P!$U$44+P!$G$50+P!$P$54+P!$U$51</f>
        <v>17</v>
      </c>
      <c r="BC8" s="49">
        <f>P!$D$8+P!$Q$8+P!$V$7+P!$H$15+P!$M$15+P!$Z$17+P!$D$23+P!$M$27+P!$Z$24+P!$H$35+P!$M$35+P!$Z$34+P!$D$42+P!$Q$42+P!$V$44+P!$H$50+P!$Q$54+P!$V$51</f>
        <v>0</v>
      </c>
      <c r="BD8">
        <v>6</v>
      </c>
    </row>
    <row r="9" spans="1:56" ht="12.75">
      <c r="A9" s="52" t="str">
        <f>'T.'!B12</f>
        <v>REHA GENÇLİK</v>
      </c>
      <c r="B9" s="48">
        <f>P!$B$9</f>
        <v>0</v>
      </c>
      <c r="C9" s="48">
        <f>P!$C$9</f>
        <v>0</v>
      </c>
      <c r="D9" s="48">
        <f>P!$D$9</f>
        <v>1</v>
      </c>
      <c r="E9" s="49">
        <f>P!$B$9+P!$O$7</f>
        <v>1</v>
      </c>
      <c r="F9" s="49">
        <f>P!$C$9+P!$P$7</f>
        <v>0</v>
      </c>
      <c r="G9" s="49">
        <f>P!$D$9+P!$Q$7</f>
        <v>1</v>
      </c>
      <c r="H9" s="48">
        <f>P!$B$9+P!$O$7+P!$T$8</f>
        <v>1</v>
      </c>
      <c r="I9" s="48">
        <f>P!$C$9+P!$P$7+P!$U$8</f>
        <v>1</v>
      </c>
      <c r="J9" s="48">
        <f>P!$D$9+P!$Q$7+P!$V$8</f>
        <v>1</v>
      </c>
      <c r="K9" s="49">
        <f>P!$B$9+P!$O$7+P!$T$8+P!$F$14</f>
        <v>1</v>
      </c>
      <c r="L9" s="49">
        <f>P!$C$9+P!$P$7+P!$U$8+P!$G$14</f>
        <v>2</v>
      </c>
      <c r="M9" s="49">
        <f>P!$D$9+P!$Q$7+P!$V$8+P!$H$14</f>
        <v>1</v>
      </c>
      <c r="N9" s="48">
        <f>P!$B$9+P!$O$7+P!$T$8+P!$F$14+P!$K$16</f>
        <v>1</v>
      </c>
      <c r="O9" s="48">
        <f>P!$C$9+P!$P$7+P!$U$8+P!$G$14+P!$L$16</f>
        <v>3</v>
      </c>
      <c r="P9" s="48">
        <f>P!$D$9+P!$Q$7+P!$V$8+P!$H$14+P!$M$16</f>
        <v>1</v>
      </c>
      <c r="Q9" s="49">
        <f>P!$B$9+P!$O$7+P!$T$8+P!$F$14+P!$K$16+P!$X$16</f>
        <v>1</v>
      </c>
      <c r="R9" s="49">
        <f>P!$C$9+P!$P$7+P!$U$8+P!$G$14+P!$L$16+P!$Y$16</f>
        <v>4</v>
      </c>
      <c r="S9" s="49">
        <f>P!$D$9+P!$Q$7+P!$V$8+P!$H$14+P!$M$16+P!$Z$16</f>
        <v>1</v>
      </c>
      <c r="T9" s="48">
        <f>P!$B$9+P!$O$7+P!$T$8+P!$F$14+P!$K$16+P!$X$16+P!$B$24</f>
        <v>1</v>
      </c>
      <c r="U9" s="48">
        <f>P!$C$9+P!$P$7+P!$U$8+P!$G$14+P!$L$16+P!$Y$16+P!$C$24</f>
        <v>5</v>
      </c>
      <c r="V9" s="48">
        <f>P!$D$9+P!$Q$7+P!$V$8+P!$H$14+P!$M$16+P!$Z$16+P!$D$24</f>
        <v>1</v>
      </c>
      <c r="W9" s="49">
        <f>P!$B$9+P!$O$7+P!$T$8+P!$F$14+P!$K$16+P!$X$16+P!$B$24+P!$O$26</f>
        <v>1</v>
      </c>
      <c r="X9" s="49">
        <f>P!$C$9+P!$P$7+P!$U$8+P!$G$14+P!$L$16+P!$Y$16+P!$C$24+P!$P$26</f>
        <v>6</v>
      </c>
      <c r="Y9" s="49">
        <f>P!$D$9+P!$Q$7+P!$V$8+P!$H$14+P!$M$16+P!$Z$16+P!$D$24+P!$Q$26</f>
        <v>1</v>
      </c>
      <c r="Z9" s="48">
        <f>P!$B$9+P!$O$7+P!$T$8+P!$F$14+P!$K$16+P!$X$16+P!$B$24+P!$O$26+P!$T$24</f>
        <v>1</v>
      </c>
      <c r="AA9" s="48">
        <f>P!$C$9+P!$P$7+P!$U$8+P!$G$14+P!$L$16+P!$Y$16+P!$C$24+P!$P$26+P!$U$24</f>
        <v>7</v>
      </c>
      <c r="AB9" s="48">
        <f>P!$D$9+P!$Q$7+P!$V$8+P!$H$14+P!$M$16+P!$Z$16+P!$D$24+P!$Q$26+P!$V$24</f>
        <v>1</v>
      </c>
      <c r="AC9" s="49">
        <f>P!$B$9+P!$O$7+P!$T$8+P!$F$14+P!$K$16+P!$X$16+P!$B$24+P!$O$26+P!$T$24+P!$F$36</f>
        <v>1</v>
      </c>
      <c r="AD9" s="49">
        <f>P!$C$9+P!$P$7+P!$U$8+P!$G$14+P!$L$16+P!$Y$16+P!$C$24+P!$P$26+P!$U$24+P!$G$36</f>
        <v>8</v>
      </c>
      <c r="AE9" s="49">
        <f>P!$D$9+P!$Q$7+P!$V$8+P!$H$14+P!$M$16+P!$Z$16+P!$D$24+P!$Q$26+P!$V$24+P!$H$36</f>
        <v>1</v>
      </c>
      <c r="AF9" s="48">
        <f>P!$B$9+P!$O$7+P!$T$8+P!$F$14+P!$K$16+P!$X$16+P!$B$24+P!$O$26+P!$T$24+P!$F$36+P!$K$34</f>
        <v>1</v>
      </c>
      <c r="AG9" s="48">
        <f>P!$C$9+P!$P$7+P!$U$8+P!$G$14+P!$L$16+P!$Y$16+P!$C$24+P!$P$26+P!$U$24+P!$G$36+P!$L$34</f>
        <v>9</v>
      </c>
      <c r="AH9" s="48">
        <f>P!$D$9+P!$Q$7+P!$V$8+P!$H$14+P!$M$16+P!$Z$16+P!$D$24+P!$Q$26+P!$V$24+P!$H$36+P!$M$34</f>
        <v>1</v>
      </c>
      <c r="AI9" s="49">
        <f>P!$B$9+P!$O$7+P!$T$8+P!$F$14+P!$K$16+P!$X$16+P!$B$24+P!$O$26+P!$T$24+P!$F$36+P!$K$34+P!$X$35</f>
        <v>1</v>
      </c>
      <c r="AJ9" s="49">
        <f>P!$C$9+P!$P$7+P!$U$8+P!$G$14+P!$L$16+P!$Y$16+P!$C$24+P!$P$26+P!$U$24+P!$G$36+P!$L$34+P!$Y$35</f>
        <v>10</v>
      </c>
      <c r="AK9" s="49">
        <f>P!$D$9+P!$Q$7+P!$V$8+P!$H$14+P!$M$16+P!$Z$16+P!$D$24+P!$Q$26+P!$V$24+P!$H$36+P!$M$34+P!$Z$35</f>
        <v>1</v>
      </c>
      <c r="AL9" s="48">
        <f>P!$B$9+P!$O$7+P!$T$8+P!$F$14+P!$K$16+P!$X$16+P!$B$24+P!$O$26+P!$T$24+P!$F$36+P!$K$34+P!$X$35+P!$B$41</f>
        <v>1</v>
      </c>
      <c r="AM9" s="48">
        <f>P!$C$9+P!$P$7+P!$U$8+P!$G$14+P!$L$16+P!$Y$16+P!$C$24+P!$P$26+P!$U$24+P!$G$36+P!$L$34+P!$Y$35+P!$C$41</f>
        <v>11</v>
      </c>
      <c r="AN9" s="48">
        <f>P!$D$9+P!$Q$7+P!$V$8+P!$H$14+P!$M$16+P!$Z$16+P!$D$24+P!$Q$26+P!$V$24+P!$H$36+P!$M$34+P!$Z$35+P!$D$41</f>
        <v>1</v>
      </c>
      <c r="AO9" s="49">
        <f>P!$B$9+P!$O$7+P!$T$8+P!$F$14+P!$K$16+P!$X$16+P!$B$24+P!$O$26+P!$T$24+P!$F$36+P!$K$34+P!$X$35+P!$B$41+P!$O$43</f>
        <v>1</v>
      </c>
      <c r="AP9" s="49">
        <f>P!$C$9+P!$P$7+P!$U$8+P!$G$14+P!$L$16+P!$Y$16+P!$C$24+P!$P$26+P!$U$24+P!$G$36+P!$L$34+P!$Y$35+P!$C$41+P!$P$43</f>
        <v>12</v>
      </c>
      <c r="AQ9" s="49">
        <f>P!$D$9+P!$Q$7+P!$V$8+P!$H$14+P!$M$16+P!$Z$16+P!$D$24+P!$Q$26+P!$V$24+P!$H$36+P!$M$34+P!$Z$35+P!$D$41+P!$Q$43</f>
        <v>1</v>
      </c>
      <c r="AR9" s="48">
        <f>P!$B$9+P!$O$7+P!$T$8+P!$F$14+P!$K$16+P!$X$16+P!$B$24+P!$O$26+P!$T$24+P!$F$36+P!$K$34+P!$X$35+P!$B$41+P!$O$43+P!$T$43</f>
        <v>1</v>
      </c>
      <c r="AS9" s="48">
        <f>P!$C$9+P!$P$7+P!$U$8+P!$G$14+P!$L$16+P!$Y$16+P!$C$24+P!$P$26+P!$U$24+P!$G$36+P!$L$34+P!$Y$35+P!$C$41+P!$P$43+P!$U$43</f>
        <v>13</v>
      </c>
      <c r="AT9" s="48">
        <f>P!$D$9+P!$Q$7+P!$V$8+P!$H$14+P!$M$16+P!$Z$16+P!$D$24+P!$Q$26+P!$V$24+P!$H$36+P!$M$34+P!$Z$35+P!$D$41+P!$Q$43+P!$V$43</f>
        <v>1</v>
      </c>
      <c r="AU9" s="49">
        <f>P!$B$9+P!$O$7+P!$T$8+P!$F$14+P!$K$16+P!$X$16+P!$B$24+P!$O$26+P!$T$24+P!$F$36+P!$K$34+P!$X$35+P!$B$41+P!$O$43+P!$T$43+P!$F$51</f>
        <v>1</v>
      </c>
      <c r="AV9" s="49">
        <f>P!$C$9+P!$P$7+P!$U$8+P!$G$14+P!$L$16+P!$Y$16+P!$C$24+P!$P$26+P!$U$24+P!$G$36+P!$L$34+P!$Y$35+P!$C$41+P!$P$43+P!$U$43+P!$G$51</f>
        <v>14</v>
      </c>
      <c r="AW9" s="49">
        <f>P!$D$9+P!$Q$7+P!$V$8+P!$H$14+P!$M$16+P!$Z$16+P!$D$24+P!$Q$26+P!$V$24+P!$H$36+P!$M$34+P!$Z$35+P!$D$41+P!$Q$43+P!$V$43+P!$H$51</f>
        <v>1</v>
      </c>
      <c r="AX9" s="48">
        <f>P!$B$9+P!$O$7+P!$T$8+P!$F$14+P!$K$16+P!$X$16+P!$B$24+P!$O$26+P!$T$24+P!$F$36+P!$K$34+P!$X$35+P!$B$41+P!$O$43+P!$T$43+P!$F$51+P!$K$53</f>
        <v>1</v>
      </c>
      <c r="AY9" s="48">
        <f>P!$C$9+P!$P$7+P!$U$8+P!$G$14+P!$L$16+P!$Y$16+P!$C$24+P!$P$26+P!$U$24+P!$G$36+P!$L$34+P!$Y$35+P!$C$41+P!$P$43+P!$U$43+P!$G$51+P!$L$53</f>
        <v>15</v>
      </c>
      <c r="AZ9" s="48">
        <f>P!$D$9+P!$Q$7+P!$V$8+P!$H$14+P!$M$16+P!$Z$16+P!$D$24+P!$Q$26+P!$V$24+P!$H$36+P!$M$34+P!$Z$35+P!$D$41+P!$Q$43+P!$V$43+P!$H$51+P!$M$53</f>
        <v>1</v>
      </c>
      <c r="BA9" s="49">
        <f>P!$B$9+P!$O$7+P!$T$8+P!$F$14+P!$K$16+P!$X$16+P!$B$24+P!$O$26+P!$T$24+P!$F$36+P!$K$34+P!$X$35+P!$B$41+P!$O$43+P!$T$43+P!$F$51+P!$K$53+P!$X$51</f>
        <v>1</v>
      </c>
      <c r="BB9" s="49">
        <f>P!$C$9+P!$P$7+P!$U$8+P!$G$14+P!$L$16+P!$Y$16+P!$C$24+P!$P$26+P!$U$24+P!$G$36+P!$L$34+P!$Y$35+P!$C$41+P!$P$43+P!$U$43+P!$G$51+P!$L$53+P!$Y$51</f>
        <v>16</v>
      </c>
      <c r="BC9" s="49">
        <f>P!$D$9+P!$Q$7+P!$V$8+P!$H$14+P!$M$16+P!$Z$16+P!$D$24+P!$Q$26+P!$V$24+P!$H$36+P!$M$34+P!$Z$35+P!$D$41+P!$Q$43+P!$V$43+P!$H$51+P!$M$53+P!$Z$51</f>
        <v>1</v>
      </c>
      <c r="BD9">
        <v>7</v>
      </c>
    </row>
    <row r="10" spans="1:56" ht="12.75">
      <c r="A10" s="53" t="str">
        <f>'T.'!B13</f>
        <v>KARŞIYAKA </v>
      </c>
      <c r="B10" s="48">
        <f>P!$F$8</f>
        <v>0</v>
      </c>
      <c r="C10" s="48">
        <f>P!$G$8</f>
        <v>1</v>
      </c>
      <c r="D10" s="48">
        <f>P!$H$8</f>
        <v>0</v>
      </c>
      <c r="E10" s="49">
        <f>P!$F$8+P!$K$7</f>
        <v>0</v>
      </c>
      <c r="F10" s="49">
        <f>P!$G$8+P!$L$7</f>
        <v>1</v>
      </c>
      <c r="G10" s="49">
        <f>P!$H$8+P!$M$7</f>
        <v>1</v>
      </c>
      <c r="H10" s="48">
        <f>P!$F$8+P!$K$7+P!$T$9</f>
        <v>0</v>
      </c>
      <c r="I10" s="48">
        <f>P!$G$8+P!$L$7+P!$U$9</f>
        <v>2</v>
      </c>
      <c r="J10" s="48">
        <f>P!$H$8+P!$M$7+P!$V$9</f>
        <v>1</v>
      </c>
      <c r="K10" s="49">
        <f>P!$F$8+P!$K$7+P!$T$9+P!$F$17</f>
        <v>0</v>
      </c>
      <c r="L10" s="49">
        <f>P!$G$8+P!$L$7+P!$U$9+P!$G$17</f>
        <v>3</v>
      </c>
      <c r="M10" s="49">
        <f>P!$H$8+P!$M$7+P!$V$9+P!$H$17</f>
        <v>1</v>
      </c>
      <c r="N10" s="48">
        <f>P!$F$8+P!$K$7+P!$T$9+P!$F$17+P!$K$17</f>
        <v>0</v>
      </c>
      <c r="O10" s="48">
        <f>P!$G$8+P!$L$7+P!$U$9+P!$G$17+P!$L$17</f>
        <v>4</v>
      </c>
      <c r="P10" s="48">
        <f>P!$H$8+P!$M$7+P!$V$9+P!$H$17+P!$M$17</f>
        <v>1</v>
      </c>
      <c r="Q10" s="49">
        <f>P!$F$8+P!$K$7+P!$T$9+P!$F$17+P!$K$17+P!$X$15</f>
        <v>0</v>
      </c>
      <c r="R10" s="49">
        <f>P!$G$8+P!$L$7+P!$U$9+P!$G$17+P!$L$17+P!$Y$15</f>
        <v>5</v>
      </c>
      <c r="S10" s="49">
        <f>P!$H$8+P!$M$7+P!$V$9+P!$H$17+P!$M$17+P!$Z$15</f>
        <v>1</v>
      </c>
      <c r="T10" s="48">
        <f>P!$F$8+P!$K$7+P!$T$9+P!$F$17+P!$K$17+P!$X$15+P!$B$25</f>
        <v>0</v>
      </c>
      <c r="U10" s="48">
        <f>P!$G$8+P!$L$7+P!$U$9+P!$G$17+P!$L$17+P!$Y$15+P!$C$25</f>
        <v>6</v>
      </c>
      <c r="V10" s="48">
        <f>P!$H$8+P!$M$7+P!$V$9+P!$H$17+P!$M$17+P!$Z$15+P!$D$25</f>
        <v>1</v>
      </c>
      <c r="W10" s="49">
        <f>P!$F$8+P!$K$7+P!$T$9+P!$F$17+P!$K$17+P!$X$15+P!$B$25+P!$O$25</f>
        <v>0</v>
      </c>
      <c r="X10" s="49">
        <f>P!$G$8+P!$L$7+P!$U$9+P!$G$17+P!$L$17+P!$Y$15+P!$C$25+P!$P$25</f>
        <v>7</v>
      </c>
      <c r="Y10" s="49">
        <f>P!$H$8+P!$M$7+P!$V$9+P!$H$17+P!$M$17+P!$Z$15+P!$D$25+P!$Q$25</f>
        <v>1</v>
      </c>
      <c r="Z10" s="48">
        <f>P!$F$8+P!$K$7+P!$T$9+P!$F$17+P!$K$17+P!$X$15+P!$B$25+P!$O$25+P!$T$25</f>
        <v>0</v>
      </c>
      <c r="AA10" s="48">
        <f>P!$G$8+P!$L$7+P!$U$9+P!$G$17+P!$L$17+P!$Y$15+P!$C$25+P!$P$25+P!$U$25</f>
        <v>8</v>
      </c>
      <c r="AB10" s="48">
        <f>P!$H$8+P!$M$7+P!$V$9+P!$H$17+P!$M$17+P!$Z$15+P!$D$25+P!$Q$25+P!$V$25</f>
        <v>1</v>
      </c>
      <c r="AC10" s="49">
        <f>P!$F$8+P!$K$7+P!$T$9+P!$F$17+P!$K$17+P!$X$15+P!$B$25+P!$O$25+P!$T$25+P!$B$35</f>
        <v>0</v>
      </c>
      <c r="AD10" s="49">
        <f>P!$G$8+P!$L$7+P!$U$9+P!$G$17+P!$L$17+P!$Y$15+P!$C$25+P!$P$25+P!$U$25+P!$C$35</f>
        <v>9</v>
      </c>
      <c r="AE10" s="49">
        <f>P!$H$8+P!$M$7+P!$V$9+P!$H$17+P!$M$17+P!$Z$15+P!$D$25+P!$Q$25+P!$V$25+P!$D$35</f>
        <v>1</v>
      </c>
      <c r="AF10" s="48">
        <f>P!$F$8+P!$K$7+P!$T$9+P!$F$17+P!$K$17+P!$X$15+P!$B$25+P!$O$25+P!$T$25+P!$B$35+P!$O$34</f>
        <v>0</v>
      </c>
      <c r="AG10" s="48">
        <f>P!$G$8+P!$L$7+P!$U$9+P!$G$17+P!$L$17+P!$Y$15+P!$C$25+P!$P$25+P!$U$25+P!$C$35+P!$P$34</f>
        <v>10</v>
      </c>
      <c r="AH10" s="48">
        <f>P!$H$8+P!$M$7+P!$V$9+P!$H$17+P!$M$17+P!$Z$15+P!$D$25+P!$Q$25+P!$V$25+P!$D$35+P!$Q$34</f>
        <v>1</v>
      </c>
      <c r="AI10" s="49">
        <f>P!$F$8+P!$K$7+P!$T$9+P!$F$17+P!$K$17+P!$X$15+P!$B$25+P!$O$25+P!$T$25+P!$B$35+P!$O$34+P!$X$36</f>
        <v>0</v>
      </c>
      <c r="AJ10" s="49">
        <f>P!$G$8+P!$L$7+P!$U$9+P!$G$17+P!$L$17+P!$Y$15+P!$C$25+P!$P$25+P!$U$25+P!$C$35+P!$P$34+P!$Y$36</f>
        <v>11</v>
      </c>
      <c r="AK10" s="49">
        <f>P!$H$8+P!$M$7+P!$V$9+P!$H$17+P!$M$17+P!$Z$15+P!$D$25+P!$Q$25+P!$V$25+P!$D$35+P!$Q$34+P!$Z$36</f>
        <v>1</v>
      </c>
      <c r="AL10" s="48">
        <f>P!$F$8+P!$K$7+P!$T$9+P!$F$17+P!$K$17+P!$X$15+P!$B$25+P!$O$25+P!$T$25+P!$B$35+P!$O$34+P!$X$36+P!$B$44</f>
        <v>0</v>
      </c>
      <c r="AM10" s="48">
        <f>P!$G$8+P!$L$7+P!$U$9+P!$G$17+P!$L$17+P!$Y$15+P!$C$25+P!$P$25+P!$U$25+P!$C$35+P!$P$34+P!$Y$36+P!$C$44</f>
        <v>12</v>
      </c>
      <c r="AN10" s="48">
        <f>P!$H$8+P!$M$7+P!$V$9+P!$H$17+P!$M$17+P!$Z$15+P!$D$25+P!$Q$25+P!$V$25+P!$D$35+P!$Q$34+P!$Z$36+P!$D$44</f>
        <v>1</v>
      </c>
      <c r="AO10" s="49">
        <f>P!$F$8+P!$K$7+P!$T$9+P!$F$17+P!$K$17+P!$X$15+P!$B$25+P!$O$25+P!$T$25+P!$B$35+P!$O$34+P!$X$36+P!$B$44+P!$O$44</f>
        <v>0</v>
      </c>
      <c r="AP10" s="49">
        <f>P!$G$8+P!$L$7+P!$U$9+P!$G$17+P!$L$17+P!$Y$15+P!$C$25+P!$P$25+P!$U$25+P!$C$35+P!$P$34+P!$Y$36+P!$C$44+P!$P$44</f>
        <v>13</v>
      </c>
      <c r="AQ10" s="49">
        <f>P!$H$8+P!$M$7+P!$V$9+P!$H$17+P!$M$17+P!$Z$15+P!$D$25+P!$Q$25+P!$V$25+P!$D$35+P!$Q$34+P!$Z$36+P!$D$44+P!$Q$44</f>
        <v>1</v>
      </c>
      <c r="AR10" s="48">
        <f>P!$F$8+P!$K$7+P!$T$9+P!$F$17+P!$K$17+P!$X$15+P!$B$25+P!$O$25+P!$T$25+P!$B$35+P!$O$34+P!$X$36+P!$B$44+P!$O$44+P!$T$42</f>
        <v>0</v>
      </c>
      <c r="AS10" s="48">
        <f>P!$G$8+P!$L$7+P!$U$9+P!$G$17+P!$L$17+P!$Y$15+P!$C$25+P!$P$25+P!$U$25+P!$C$35+P!$P$34+P!$Y$36+P!$C$44+P!$P$44+P!$U$42</f>
        <v>14</v>
      </c>
      <c r="AT10" s="48">
        <f>P!$H$8+P!$M$7+P!$V$9+P!$H$17+P!$M$17+P!$Z$15+P!$D$25+P!$Q$25+P!$V$25+P!$D$35+P!$Q$34+P!$Z$36+P!$D$44+P!$Q$44+P!$V$42</f>
        <v>1</v>
      </c>
      <c r="AU10" s="49">
        <f>P!$F$8+P!$K$7+P!$T$9+P!$F$17+P!$K$17+P!$X$15+P!$B$25+P!$O$25+P!$T$25+P!$B$35+P!$O$34+P!$X$36+P!$B$44+P!$O$44+P!$T$42+P!$F$52</f>
        <v>0</v>
      </c>
      <c r="AV10" s="49">
        <f>P!$G$8+P!$L$7+P!$U$9+P!$G$17+P!$L$17+P!$Y$15+P!$C$25+P!$P$25+P!$U$25+P!$C$35+P!$P$34+P!$Y$36+P!$C$44+P!$P$44+P!$U$42+P!$G$52</f>
        <v>15</v>
      </c>
      <c r="AW10" s="49">
        <f>P!$H$8+P!$M$7+P!$V$9+P!$H$17+P!$M$17+P!$Z$15+P!$D$25+P!$Q$25+P!$V$25+P!$D$35+P!$Q$34+P!$Z$36+P!$D$44+P!$Q$44+P!$V$42+P!$H$52</f>
        <v>1</v>
      </c>
      <c r="AX10" s="48">
        <f>P!$F$8+P!$K$7+P!$T$9+P!$F$17+P!$K$17+P!$X$15+P!$B$25+P!$O$25+P!$T$25+P!$B$35+P!$O$34+P!$X$36+P!$B$44+P!$O$44+P!$T$42+P!$F$52+P!$K$52</f>
        <v>0</v>
      </c>
      <c r="AY10" s="48">
        <f>P!$G$8+P!$L$7+P!$U$9+P!$G$17+P!$L$17+P!$Y$15+P!$C$25+P!$P$25+P!$U$25+P!$C$35+P!$P$34+P!$Y$36+P!$C$44+P!$P$44+P!$U$42+P!$G$52+P!$L$52</f>
        <v>16</v>
      </c>
      <c r="AZ10" s="48">
        <f>P!$H$8+P!$M$7+P!$V$9+P!$H$17+P!$M$17+P!$Z$15+P!$D$25+P!$Q$25+P!$V$25+P!$D$35+P!$Q$34+P!$Z$36+P!$D$44+P!$Q$44+P!$V$42+P!$H$52+P!$M$52</f>
        <v>1</v>
      </c>
      <c r="BA10" s="49">
        <f>P!$F$8+P!$K$7+P!$T$9+P!$F$17+P!$K$17+P!$X$15+P!$B$25+P!$O$25+P!$T$25+P!$B$35+P!$O$34+P!$X$36+P!$B$44+P!$O$44+P!$T$42+P!$F$52+P!$K$52+P!$X$52</f>
        <v>0</v>
      </c>
      <c r="BB10" s="49">
        <f>P!$G$8+P!$L$7+P!$U$9+P!$G$17+P!$L$17+P!$Y$15+P!$C$25+P!$P$25+P!$U$25+P!$C$35+P!$P$34+P!$Y$36+P!$C$44+P!$P$44+P!$U$42+P!$G$52+P!$L$52+P!$Y$52</f>
        <v>17</v>
      </c>
      <c r="BC10" s="49">
        <f>P!$H$8+P!$M$7+P!$V$9+P!$H$17+P!$M$17+P!$Z$15+P!$D$25+P!$Q$25+P!$V$25+P!$D$35+P!$Q$34+P!$Z$36+P!$D$44+P!$Q$44+P!$V$42+P!$H$52+P!$M$52+P!$Z$52</f>
        <v>1</v>
      </c>
      <c r="BD10">
        <v>8</v>
      </c>
    </row>
    <row r="11" spans="1:56" ht="12.75">
      <c r="A11" s="52" t="str">
        <f>'T.'!B14</f>
        <v>EYYÜP SPOR</v>
      </c>
      <c r="B11" s="48">
        <f>P!$F$7</f>
        <v>0</v>
      </c>
      <c r="C11" s="48">
        <f>P!$G$7</f>
        <v>1</v>
      </c>
      <c r="D11" s="48">
        <f>P!$H$7</f>
        <v>0</v>
      </c>
      <c r="E11" s="49">
        <f>P!$F$7+P!$K$8</f>
        <v>0</v>
      </c>
      <c r="F11" s="49">
        <f>P!$G$7+P!$L$8</f>
        <v>1</v>
      </c>
      <c r="G11" s="49">
        <f>P!$H$7+P!$M$8</f>
        <v>1</v>
      </c>
      <c r="H11" s="48">
        <f>P!$F$7+P!$K$8+P!$X$8</f>
        <v>0</v>
      </c>
      <c r="I11" s="48">
        <f>P!$G$7+P!$L$8+P!$Y$8</f>
        <v>2</v>
      </c>
      <c r="J11" s="48">
        <f>P!$H$7+P!$M$8+P!$Z$8</f>
        <v>1</v>
      </c>
      <c r="K11" s="49">
        <f>P!$F$7+P!$K$8+P!$X$8+P!$B$17</f>
        <v>0</v>
      </c>
      <c r="L11" s="49">
        <f>P!$G$7+P!$L$8+P!$Y$8+P!$C$17</f>
        <v>3</v>
      </c>
      <c r="M11" s="49">
        <f>P!$H$7+P!$M$8+P!$Z$8+P!$D$17</f>
        <v>1</v>
      </c>
      <c r="N11" s="48">
        <f>P!$F$7+P!$K$8+P!$X$8+P!$B$17+P!$K$18</f>
        <v>0</v>
      </c>
      <c r="O11" s="48">
        <f>P!$G$7+P!$L$8+P!$Y$8+P!$C$17+P!$L$18</f>
        <v>4</v>
      </c>
      <c r="P11" s="48">
        <f>P!$H$7+P!$M$8+P!$Z$8+P!$D$17+P!$M$18</f>
        <v>1</v>
      </c>
      <c r="Q11" s="49">
        <f>P!$F$7+P!$K$8+P!$X$8+P!$B$17+P!$K$18+P!$X$14</f>
        <v>0</v>
      </c>
      <c r="R11" s="49">
        <f>P!$G$7+P!$L$8+P!$Y$8+P!$C$17+P!$L$18+P!$Y$14</f>
        <v>5</v>
      </c>
      <c r="S11" s="49">
        <f>P!$H$7+P!$M$8+P!$Z$8+P!$D$17+P!$M$18+P!$Z$14</f>
        <v>1</v>
      </c>
      <c r="T11" s="48">
        <f>P!$F$7+P!$K$8+P!$X$8+P!$B$17+P!$K$18+P!$X$14+P!$B$26</f>
        <v>0</v>
      </c>
      <c r="U11" s="48">
        <f>P!$G$7+P!$L$8+P!$Y$8+P!$C$17+P!$L$18+P!$Y$14+P!$C$26</f>
        <v>6</v>
      </c>
      <c r="V11" s="48">
        <f>P!$H$7+P!$M$8+P!$Z$8+P!$D$17+P!$M$18+P!$Z$14+P!$D$26</f>
        <v>1</v>
      </c>
      <c r="W11" s="49">
        <f>P!$F$7+P!$K$8+P!$X$8+P!$B$17+P!$K$18+P!$X$14+P!$B$26+P!$O$24</f>
        <v>0</v>
      </c>
      <c r="X11" s="49">
        <f>P!$G$7+P!$L$8+P!$Y$8+P!$C$17+P!$L$18+P!$Y$14+P!$C$26+P!$P$24</f>
        <v>7</v>
      </c>
      <c r="Y11" s="49">
        <f>P!$H$7+P!$M$8+P!$Z$8+P!$D$17+P!$M$18+P!$Z$14+P!$D$26+P!$Q$24</f>
        <v>1</v>
      </c>
      <c r="Z11" s="48">
        <f>P!$F$7+P!$K$8+P!$X$8+P!$B$17+P!$K$18+P!$X$14+P!$B$26+P!$O$24+P!$T$26</f>
        <v>0</v>
      </c>
      <c r="AA11" s="48">
        <f>P!$G$7+P!$L$8+P!$Y$8+P!$C$17+P!$L$18+P!$Y$14+P!$C$26+P!$P$24+P!$U$26</f>
        <v>8</v>
      </c>
      <c r="AB11" s="48">
        <f>P!$H$7+P!$M$8+P!$Z$8+P!$D$17+P!$M$18+P!$Z$14+P!$D$26+P!$Q$24+P!$V$26</f>
        <v>1</v>
      </c>
      <c r="AC11" s="49">
        <f>P!$F$7+P!$K$8+P!$X$8+P!$B$17+P!$K$18+P!$X$14+P!$B$26+P!$O$24+P!$T$26+P!$B$34</f>
        <v>0</v>
      </c>
      <c r="AD11" s="49">
        <f>P!$G$7+P!$L$8+P!$Y$8+P!$C$17+P!$L$18+P!$Y$14+P!$C$26+P!$P$24+P!$U$26+P!$C$34</f>
        <v>9</v>
      </c>
      <c r="AE11" s="49">
        <f>P!$H$7+P!$M$8+P!$Z$8+P!$D$17+P!$M$18+P!$Z$14+P!$D$26+P!$Q$24+P!$V$26+P!$D$34</f>
        <v>1</v>
      </c>
      <c r="AF11" s="48">
        <f>P!$F$7+P!$K$8+P!$X$8+P!$B$17+P!$K$18+P!$X$14+P!$B$26+P!$O$24+P!$T$26+P!$B$34+P!$O$35</f>
        <v>0</v>
      </c>
      <c r="AG11" s="48">
        <f>P!$G$7+P!$L$8+P!$Y$8+P!$C$17+P!$L$18+P!$Y$14+P!$C$26+P!$P$24+P!$U$26+P!$C$34+P!$P$35</f>
        <v>10</v>
      </c>
      <c r="AH11" s="48">
        <f>P!$H$7+P!$M$8+P!$Z$8+P!$D$17+P!$M$18+P!$Z$14+P!$D$26+P!$Q$24+P!$V$26+P!$D$34+P!$Q$35</f>
        <v>1</v>
      </c>
      <c r="AI11" s="49">
        <f>P!$F$7+P!$K$8+P!$X$8+P!$B$17+P!$K$18+P!$X$14+P!$B$26+P!$O$24+P!$T$26+P!$B$34+P!$O$35+P!$T$35</f>
        <v>0</v>
      </c>
      <c r="AJ11" s="49">
        <f>P!$G$7+P!$L$8+P!$Y$8+P!$C$17+P!$L$18+P!$Y$14+P!$C$26+P!$P$24+P!$U$26+P!$C$34+P!$P$35+P!$U$35</f>
        <v>11</v>
      </c>
      <c r="AK11" s="49">
        <f>P!$H$7+P!$M$8+P!$Z$8+P!$D$17+P!$M$18+P!$Z$14+P!$D$26+P!$Q$24+P!$V$26+P!$D$34+P!$Q$35+P!$V$35</f>
        <v>1</v>
      </c>
      <c r="AL11" s="48">
        <f>P!$F$7+P!$K$8+P!$X$8+P!$B$17+P!$K$18+P!$X$14+P!$B$26+P!$O$24+P!$T$26+P!$B$34+P!$O$35+P!$T$35+P!$F$44</f>
        <v>0</v>
      </c>
      <c r="AM11" s="48">
        <f>P!$G$7+P!$L$8+P!$Y$8+P!$C$17+P!$L$18+P!$Y$14+P!$C$26+P!$P$24+P!$U$26+P!$C$34+P!$P$35+P!$U$35+P!$G$44</f>
        <v>12</v>
      </c>
      <c r="AN11" s="48">
        <f>P!$H$7+P!$M$8+P!$Z$8+P!$D$17+P!$M$18+P!$Z$14+P!$D$26+P!$Q$24+P!$V$26+P!$D$34+P!$Q$35+P!$V$35+P!$H$44</f>
        <v>1</v>
      </c>
      <c r="AO11" s="49">
        <f>P!$F$7+P!$K$8+P!$X$8+P!$B$17+P!$K$18+P!$X$14+P!$B$26+P!$O$24+P!$T$26+P!$B$34+P!$O$35+P!$T$35+P!$F$44+P!$O$45</f>
        <v>0</v>
      </c>
      <c r="AP11" s="49">
        <f>P!$G$7+P!$L$8+P!$Y$8+P!$C$17+P!$L$18+P!$Y$14+P!$C$26+P!$P$24+P!$U$26+P!$C$34+P!$P$35+P!$U$35+P!$G$44+P!$P$45</f>
        <v>13</v>
      </c>
      <c r="AQ11" s="49">
        <f>P!$H$7+P!$M$8+P!$Z$8+P!$D$17+P!$M$18+P!$Z$14+P!$D$26+P!$Q$24+P!$V$26+P!$D$34+P!$Q$35+P!$V$35+P!$H$44+P!$Q$45</f>
        <v>1</v>
      </c>
      <c r="AR11" s="48">
        <f>P!$F$7+P!$K$8+P!$X$8+P!$B$17+P!$K$18+P!$X$14+P!$B$26+P!$O$24+P!$T$26+P!$B$34+P!$O$35+P!$T$35+P!$F$44+P!$O$45+P!$T$41</f>
        <v>0</v>
      </c>
      <c r="AS11" s="48">
        <f>P!$G$7+P!$L$8+P!$Y$8+P!$C$17+P!$L$18+P!$Y$14+P!$C$26+P!$P$24+P!$U$26+P!$C$34+P!$P$35+P!$U$35+P!$G$44+P!$P$45+P!$U$41</f>
        <v>14</v>
      </c>
      <c r="AT11" s="48">
        <f>P!$H$7+P!$M$8+P!$Z$8+P!$D$17+P!$M$18+P!$Z$14+P!$D$26+P!$Q$24+P!$V$26+P!$D$34+P!$Q$35+P!$V$35+P!$H$44+P!$Q$45+P!$V$41</f>
        <v>1</v>
      </c>
      <c r="AU11" s="49">
        <f>P!$F$7+P!$K$8+P!$X$8+P!$B$17+P!$K$18+P!$X$14+P!$B$26+P!$O$24+P!$T$26+P!$B$34+P!$O$35+P!$T$35+P!$F$44+P!$O$45+P!$T$41+P!$F$53</f>
        <v>0</v>
      </c>
      <c r="AV11" s="49">
        <f>P!$G$7+P!$L$8+P!$Y$8+P!$C$17+P!$L$18+P!$Y$14+P!$C$26+P!$P$24+P!$U$26+P!$C$34+P!$P$35+P!$U$35+P!$G$44+P!$P$45+P!$U$41+P!$G$53</f>
        <v>15</v>
      </c>
      <c r="AW11" s="49">
        <f>P!$H$7+P!$M$8+P!$Z$8+P!$D$17+P!$M$18+P!$Z$14+P!$D$26+P!$Q$24+P!$V$26+P!$D$34+P!$Q$35+P!$V$35+P!$H$44+P!$Q$45+P!$V$41+P!$H$53</f>
        <v>1</v>
      </c>
      <c r="AX11" s="48">
        <f>P!$F$7+P!$K$8+P!$X$8+P!$B$17+P!$K$18+P!$X$14+P!$B$26+P!$O$24+P!$T$26+P!$B$34+P!$O$35+P!$T$35+P!$F$44+P!$O$45+P!$T$41+P!$F$53+P!$K$51</f>
        <v>0</v>
      </c>
      <c r="AY11" s="48">
        <f>P!$G$7+P!$L$8+P!$Y$8+P!$C$17+P!$L$18+P!$Y$14+P!$C$26+P!$P$24+P!$U$26+P!$C$34+P!$P$35+P!$U$35+P!$G$44+P!$P$45+P!$U$41+P!$G$53+P!$L$51</f>
        <v>16</v>
      </c>
      <c r="AZ11" s="48">
        <f>P!$H$7+P!$M$8+P!$Z$8+P!$D$17+P!$M$18+P!$Z$14+P!$D$26+P!$Q$24+P!$V$26+P!$D$34+P!$Q$35+P!$V$35+P!$H$44+P!$Q$45+P!$V$41+P!$H$53+P!$M$51</f>
        <v>1</v>
      </c>
      <c r="BA11" s="49">
        <f>P!$F$7+P!$K$8+P!$X$8+P!$B$17+P!$K$18+P!$X$14+P!$B$26+P!$O$24+P!$T$26+P!$B$34+P!$O$35+P!$T$35+P!$F$44+P!$O$45+P!$T$41+P!$F$53+P!$K$51+P!$X$53</f>
        <v>0</v>
      </c>
      <c r="BB11" s="49">
        <f>P!$G$7+P!$L$8+P!$Y$8+P!$C$17+P!$L$18+P!$Y$14+P!$C$26+P!$P$24+P!$U$26+P!$C$34+P!$P$35+P!$U$35+P!$G$44+P!$P$45+P!$U$41+P!$G$53+P!$L$51+P!$Y$53</f>
        <v>17</v>
      </c>
      <c r="BC11" s="49">
        <f>P!$H$7+P!$M$8+P!$Z$8+P!$D$17+P!$M$18+P!$Z$14+P!$D$26+P!$Q$24+P!$V$26+P!$D$34+P!$Q$35+P!$V$35+P!$H$44+P!$Q$45+P!$V$41+P!$H$53+P!$M$51+P!$Z$53</f>
        <v>1</v>
      </c>
      <c r="BD11">
        <v>9</v>
      </c>
    </row>
    <row r="12" spans="1:56" ht="12.75">
      <c r="A12" s="53" t="str">
        <f>'T.'!B15</f>
        <v>KARAKÖPRÜ </v>
      </c>
      <c r="B12" s="48">
        <f>P!$F$9</f>
        <v>1</v>
      </c>
      <c r="C12" s="48">
        <f>P!$G$9</f>
        <v>0</v>
      </c>
      <c r="D12" s="48">
        <f>P!$H$9</f>
        <v>0</v>
      </c>
      <c r="E12" s="49">
        <f>P!$F$9+P!$K$9</f>
        <v>2</v>
      </c>
      <c r="F12" s="49">
        <f>P!$G$9+P!$L$9</f>
        <v>0</v>
      </c>
      <c r="G12" s="49">
        <f>P!$H$9+P!$M$9</f>
        <v>0</v>
      </c>
      <c r="H12" s="48">
        <f>P!$F$9+P!$K$9+P!$X$9</f>
        <v>2</v>
      </c>
      <c r="I12" s="48">
        <f>P!$G$9+P!$L$9+P!$Y$9</f>
        <v>1</v>
      </c>
      <c r="J12" s="48">
        <f>P!$H$9+P!$M$9+P!$Z$9</f>
        <v>0</v>
      </c>
      <c r="K12" s="49">
        <f>P!$F$9+P!$K$9+P!$X$9+P!$B$18</f>
        <v>2</v>
      </c>
      <c r="L12" s="49">
        <f>P!$G$9+P!$L$9+P!$Y$9+P!$C$18</f>
        <v>2</v>
      </c>
      <c r="M12" s="49">
        <f>P!$H$9+P!$M$9+P!$Z$9+P!$D$18</f>
        <v>0</v>
      </c>
      <c r="N12" s="48">
        <f>P!$F$9+P!$K$9+P!$X$9+P!$B$18+P!$O$18</f>
        <v>2</v>
      </c>
      <c r="O12" s="48">
        <f>P!$G$9+P!$L$9+P!$Y$9+P!$C$18+P!$P$18</f>
        <v>3</v>
      </c>
      <c r="P12" s="48">
        <f>P!$H$9+P!$M$9+P!$Z$9+P!$D$18+P!$Q$18</f>
        <v>0</v>
      </c>
      <c r="Q12" s="49">
        <f>P!$F$9+P!$K$9+P!$X$9+P!$B$18+P!$O$18+P!$T$18</f>
        <v>2</v>
      </c>
      <c r="R12" s="49">
        <f>P!$G$9+P!$L$9+P!$Y$9+P!$C$18+P!$P$18+P!$U$18</f>
        <v>4</v>
      </c>
      <c r="S12" s="49">
        <f>P!$H$9+P!$M$9+P!$Z$9+P!$D$18+P!$Q$18+P!$V$18</f>
        <v>0</v>
      </c>
      <c r="T12" s="48">
        <f>P!$F$9+P!$K$9+P!$X$9+P!$B$18+P!$O$18+P!$T$18+P!$B$27</f>
        <v>2</v>
      </c>
      <c r="U12" s="48">
        <f>P!$G$9+P!$L$9+P!$Y$9+P!$C$18+P!$P$18+P!$U$18+P!$C$27</f>
        <v>5</v>
      </c>
      <c r="V12" s="48">
        <f>P!$H$9+P!$M$9+P!$Z$9+P!$D$18+P!$Q$18+P!$V$18+P!$D$27</f>
        <v>0</v>
      </c>
      <c r="W12" s="49">
        <f>P!$F$9+P!$K$9+P!$X$9+P!$B$18+P!$O$18+P!$T$18+P!$B$27+P!$O$27</f>
        <v>2</v>
      </c>
      <c r="X12" s="49">
        <f>P!$G$9+P!$L$9+P!$Y$9+P!$C$18+P!$P$18+P!$U$18+P!$C$27+P!$P$27</f>
        <v>6</v>
      </c>
      <c r="Y12" s="49">
        <f>P!$H$9+P!$M$9+P!$Z$9+P!$D$18+P!$Q$18+P!$V$18+P!$D$27+P!$Q$27</f>
        <v>0</v>
      </c>
      <c r="Z12" s="48">
        <f>P!$F$9+P!$K$9+P!$X$9+P!$B$18+P!$O$18+P!$T$18+P!$B$27+P!$O$27+P!$T$27</f>
        <v>2</v>
      </c>
      <c r="AA12" s="48">
        <f>P!$G$9+P!$L$9+P!$Y$9+P!$C$18+P!$P$18+P!$U$18+P!$C$27+P!$P$27+P!$U$27</f>
        <v>7</v>
      </c>
      <c r="AB12" s="48">
        <f>P!$H$9+P!$M$9+P!$Z$9+P!$D$18+P!$Q$18+P!$V$18+P!$D$27+P!$Q$27+P!$V$27</f>
        <v>0</v>
      </c>
      <c r="AC12" s="49">
        <f>P!$F$9+P!$K$9+P!$X$9+P!$B$18+P!$O$18+P!$T$18+P!$B$27+P!$O$27+P!$T$27+P!$B$36</f>
        <v>2</v>
      </c>
      <c r="AD12" s="49">
        <f>P!$G$9+P!$L$9+P!$Y$9+P!$C$18+P!$P$18+P!$U$18+P!$C$27+P!$P$27+P!$U$27+P!$C$36</f>
        <v>8</v>
      </c>
      <c r="AE12" s="49">
        <f>P!$H$9+P!$M$9+P!$Z$9+P!$D$18+P!$Q$18+P!$V$18+P!$D$27+P!$Q$27+P!$V$27+P!$D$36</f>
        <v>0</v>
      </c>
      <c r="AF12" s="48">
        <f>P!$F$9+P!$K$9+P!$X$9+P!$B$18+P!$O$18+P!$T$18+P!$B$27+P!$O$27+P!$T$27+P!$B$36+P!$O$36</f>
        <v>2</v>
      </c>
      <c r="AG12" s="48">
        <f>P!$G$9+P!$L$9+P!$Y$9+P!$C$18+P!$P$18+P!$U$18+P!$C$27+P!$P$27+P!$U$27+P!$C$36+P!$P$36</f>
        <v>9</v>
      </c>
      <c r="AH12" s="48">
        <f>P!$H$9+P!$M$9+P!$Z$9+P!$D$18+P!$Q$18+P!$V$18+P!$D$27+P!$Q$27+P!$V$27+P!$D$36+P!$Q$36</f>
        <v>0</v>
      </c>
      <c r="AI12" s="49">
        <f>P!$F$9+P!$K$9+P!$X$9+P!$B$18+P!$O$18+P!$T$18+P!$B$27+P!$O$27+P!$T$27+P!$B$36+P!$O$36+P!$T$36</f>
        <v>2</v>
      </c>
      <c r="AJ12" s="49">
        <f>P!$G$9+P!$L$9+P!$Y$9+P!$C$18+P!$P$18+P!$U$18+P!$C$27+P!$P$27+P!$U$27+P!$C$36+P!$P$36+P!$U$36</f>
        <v>10</v>
      </c>
      <c r="AK12" s="49">
        <f>P!$H$9+P!$M$9+P!$Z$9+P!$D$18+P!$Q$18+P!$V$18+P!$D$27+P!$Q$27+P!$V$27+P!$D$36+P!$Q$36+P!$V$36</f>
        <v>0</v>
      </c>
      <c r="AL12" s="48">
        <f>P!$F$9+P!$K$9+P!$X$9+P!$B$18+P!$O$18+P!$T$18+P!$B$27+P!$O$27+P!$T$27+P!$B$36+P!$O$36+P!$T$36+P!$F$45</f>
        <v>2</v>
      </c>
      <c r="AM12" s="48">
        <f>P!$G$9+P!$L$9+P!$Y$9+P!$C$18+P!$P$18+P!$U$18+P!$C$27+P!$P$27+P!$U$27+P!$C$36+P!$P$36+P!$U$36+P!$G$45</f>
        <v>11</v>
      </c>
      <c r="AN12" s="48">
        <f>P!$H$9+P!$M$9+P!$Z$9+P!$D$18+P!$Q$18+P!$V$18+P!$D$27+P!$Q$27+P!$V$27+P!$D$36+P!$Q$36+P!$V$36+P!$H$45</f>
        <v>0</v>
      </c>
      <c r="AO12" s="49">
        <f>P!$F$9+P!$K$9+P!$X$9+P!$B$18+P!$O$18+P!$T$18+P!$B$27+P!$O$27+P!$T$27+P!$B$36+P!$O$36+P!$T$36+P!$F$45+P!$K$45</f>
        <v>2</v>
      </c>
      <c r="AP12" s="49">
        <f>P!$G$9+P!$L$9+P!$Y$9+P!$C$18+P!$P$18+P!$U$18+P!$C$27+P!$P$27+P!$U$27+P!$C$36+P!$P$36+P!$U$36+P!$G$45+P!$L$45</f>
        <v>12</v>
      </c>
      <c r="AQ12" s="49">
        <f>P!$H$9+P!$M$9+P!$Z$9+P!$D$18+P!$Q$18+P!$V$18+P!$D$27+P!$Q$27+P!$V$27+P!$D$36+P!$Q$36+P!$V$36+P!$H$45+P!$M$45</f>
        <v>0</v>
      </c>
      <c r="AR12" s="48">
        <f>P!$F$9+P!$K$9+P!$X$9+P!$B$18+P!$O$18+P!$T$18+P!$B$27+P!$O$27+P!$T$27+P!$B$36+P!$O$36+P!$T$36+P!$F$45+P!$K$45+P!$X$45</f>
        <v>2</v>
      </c>
      <c r="AS12" s="48">
        <f>P!$G$9+P!$L$9+P!$Y$9+P!$C$18+P!$P$18+P!$U$18+P!$C$27+P!$P$27+P!$U$27+P!$C$36+P!$P$36+P!$U$36+P!$G$45+P!$L$45+P!$Y$45</f>
        <v>13</v>
      </c>
      <c r="AT12" s="48">
        <f>P!$H$9+P!$M$9+P!$Z$9+P!$D$18+P!$Q$18+P!$V$18+P!$D$27+P!$Q$27+P!$V$27+P!$D$36+P!$Q$36+P!$V$36+P!$H$45+P!$M$45+P!$Z$45</f>
        <v>0</v>
      </c>
      <c r="AU12" s="49">
        <f>P!$F$9+P!$K$9+P!$X$9+P!$B$18+P!$O$18+P!$T$18+P!$B$27+P!$O$27+P!$T$27+P!$B$36+P!$O$36+P!$T$36+P!$F$45+P!$K$45+P!$X$45+P!$F$54</f>
        <v>2</v>
      </c>
      <c r="AV12" s="49">
        <f>P!$G$9+P!$L$9+P!$Y$9+P!$C$18+P!$P$18+P!$U$18+P!$C$27+P!$P$27+P!$U$27+P!$C$36+P!$P$36+P!$U$36+P!$G$45+P!$L$45+P!$Y$45+P!$G$54</f>
        <v>14</v>
      </c>
      <c r="AW12" s="49">
        <f>P!$H$9+P!$M$9+P!$Z$9+P!$D$18+P!$Q$18+P!$V$18+P!$D$27+P!$Q$27+P!$V$27+P!$D$36+P!$Q$36+P!$V$36+P!$H$45+P!$M$45+P!$Z$45+P!$H$54</f>
        <v>0</v>
      </c>
      <c r="AX12" s="48">
        <f>P!$F$9+P!$K$9+P!$X$9+P!$B$18+P!$O$18+P!$T$18+P!$B$27+P!$O$27+P!$T$27+P!$B$36+P!$O$36+P!$T$36+P!$F$45+P!$K$45+P!$X$45+P!$F$54+P!$K$54</f>
        <v>2</v>
      </c>
      <c r="AY12" s="48">
        <f>P!$G$9+P!$L$9+P!$Y$9+P!$C$18+P!$P$18+P!$U$18+P!$C$27+P!$P$27+P!$U$27+P!$C$36+P!$P$36+P!$U$36+P!$G$45+P!$L$45+P!$Y$45+P!$G$54+P!$L$54</f>
        <v>15</v>
      </c>
      <c r="AZ12" s="48">
        <f>P!$H$9+P!$M$9+P!$Z$9+P!$D$18+P!$Q$18+P!$V$18+P!$D$27+P!$Q$27+P!$V$27+P!$D$36+P!$Q$36+P!$V$36+P!$H$45+P!$M$45+P!$Z$45+P!$H$54+P!$M$54</f>
        <v>0</v>
      </c>
      <c r="BA12" s="49">
        <f>P!$F$9+P!$K$9+P!$X$9+P!$B$18+P!$O$18+P!$T$18+P!$B$27+P!$O$27+P!$T$27+P!$B$36+P!$O$36+P!$T$36+P!$F$45+P!$K$45+P!$X$45+P!$F$54+P!$K$54+P!$X$54</f>
        <v>2</v>
      </c>
      <c r="BB12" s="49">
        <f>P!$G$9+P!$L$9+P!$Y$9+P!$C$18+P!$P$18+P!$U$18+P!$C$27+P!$P$27+P!$U$27+P!$C$36+P!$P$36+P!$U$36+P!$G$45+P!$L$45+P!$Y$45+P!$G$54+P!$L$54+P!$Y$54</f>
        <v>16</v>
      </c>
      <c r="BC12" s="49">
        <f>P!$H$9+P!$M$9+P!$Z$9+P!$D$18+P!$Q$18+P!$V$18+P!$D$27+P!$Q$27+P!$V$27+P!$D$36+P!$Q$36+P!$V$36+P!$H$45+P!$M$45+P!$Z$45+P!$H$54+P!$M$54+P!$Z$54</f>
        <v>0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2</v>
      </c>
      <c r="C13" s="64">
        <f t="shared" si="0"/>
        <v>6</v>
      </c>
      <c r="D13" s="64">
        <f t="shared" si="0"/>
        <v>2</v>
      </c>
      <c r="E13" s="50">
        <f t="shared" si="0"/>
        <v>7</v>
      </c>
      <c r="F13" s="50">
        <f t="shared" si="0"/>
        <v>6</v>
      </c>
      <c r="G13" s="50">
        <f t="shared" si="0"/>
        <v>7</v>
      </c>
      <c r="H13" s="64">
        <f t="shared" si="0"/>
        <v>7</v>
      </c>
      <c r="I13" s="64">
        <f t="shared" si="0"/>
        <v>16</v>
      </c>
      <c r="J13" s="64">
        <f t="shared" si="0"/>
        <v>7</v>
      </c>
      <c r="K13" s="50">
        <f t="shared" si="0"/>
        <v>7</v>
      </c>
      <c r="L13" s="50">
        <f t="shared" si="0"/>
        <v>26</v>
      </c>
      <c r="M13" s="50">
        <f t="shared" si="0"/>
        <v>7</v>
      </c>
      <c r="N13" s="64">
        <f t="shared" si="0"/>
        <v>7</v>
      </c>
      <c r="O13" s="64">
        <f t="shared" si="0"/>
        <v>36</v>
      </c>
      <c r="P13" s="64">
        <f t="shared" si="0"/>
        <v>7</v>
      </c>
      <c r="Q13" s="50">
        <f t="shared" si="0"/>
        <v>7</v>
      </c>
      <c r="R13" s="50">
        <f t="shared" si="0"/>
        <v>46</v>
      </c>
      <c r="S13" s="50">
        <f t="shared" si="0"/>
        <v>7</v>
      </c>
      <c r="T13" s="64">
        <f t="shared" si="0"/>
        <v>7</v>
      </c>
      <c r="U13" s="64">
        <f t="shared" si="0"/>
        <v>56</v>
      </c>
      <c r="V13" s="64">
        <f t="shared" si="0"/>
        <v>7</v>
      </c>
      <c r="W13" s="50">
        <f t="shared" si="0"/>
        <v>7</v>
      </c>
      <c r="X13" s="50">
        <f t="shared" si="0"/>
        <v>66</v>
      </c>
      <c r="Y13" s="50">
        <f t="shared" si="0"/>
        <v>7</v>
      </c>
      <c r="Z13" s="64">
        <f t="shared" si="0"/>
        <v>7</v>
      </c>
      <c r="AA13" s="64">
        <f t="shared" si="0"/>
        <v>76</v>
      </c>
      <c r="AB13" s="64">
        <f t="shared" si="0"/>
        <v>7</v>
      </c>
      <c r="AC13" s="50">
        <f t="shared" si="0"/>
        <v>7</v>
      </c>
      <c r="AD13" s="50">
        <f t="shared" si="0"/>
        <v>86</v>
      </c>
      <c r="AE13" s="50">
        <f t="shared" si="0"/>
        <v>7</v>
      </c>
      <c r="AF13" s="64">
        <f t="shared" si="0"/>
        <v>7</v>
      </c>
      <c r="AG13" s="64">
        <f t="shared" si="0"/>
        <v>96</v>
      </c>
      <c r="AH13" s="64">
        <f t="shared" si="0"/>
        <v>7</v>
      </c>
      <c r="AI13" s="50">
        <f t="shared" si="0"/>
        <v>7</v>
      </c>
      <c r="AJ13" s="50">
        <f t="shared" si="0"/>
        <v>106</v>
      </c>
      <c r="AK13" s="50">
        <f t="shared" si="0"/>
        <v>7</v>
      </c>
      <c r="AL13" s="48">
        <f t="shared" si="0"/>
        <v>7</v>
      </c>
      <c r="AM13" s="48">
        <f t="shared" si="0"/>
        <v>116</v>
      </c>
      <c r="AN13" s="48">
        <f t="shared" si="0"/>
        <v>7</v>
      </c>
      <c r="AO13" s="49">
        <f t="shared" si="0"/>
        <v>7</v>
      </c>
      <c r="AP13" s="49">
        <f t="shared" si="0"/>
        <v>126</v>
      </c>
      <c r="AQ13" s="49">
        <f t="shared" si="0"/>
        <v>7</v>
      </c>
      <c r="AR13" s="48">
        <f aca="true" t="shared" si="1" ref="AR13:BC13">SUM(AR3:AR12)</f>
        <v>7</v>
      </c>
      <c r="AS13" s="48">
        <f t="shared" si="1"/>
        <v>136</v>
      </c>
      <c r="AT13" s="48">
        <f t="shared" si="1"/>
        <v>7</v>
      </c>
      <c r="AU13" s="49">
        <f t="shared" si="1"/>
        <v>7</v>
      </c>
      <c r="AV13" s="49">
        <f t="shared" si="1"/>
        <v>146</v>
      </c>
      <c r="AW13" s="49">
        <f t="shared" si="1"/>
        <v>7</v>
      </c>
      <c r="AX13" s="48">
        <f t="shared" si="1"/>
        <v>7</v>
      </c>
      <c r="AY13" s="48">
        <f t="shared" si="1"/>
        <v>156</v>
      </c>
      <c r="AZ13" s="48">
        <f t="shared" si="1"/>
        <v>7</v>
      </c>
      <c r="BA13" s="49">
        <f t="shared" si="1"/>
        <v>7</v>
      </c>
      <c r="BB13" s="49">
        <f t="shared" si="1"/>
        <v>166</v>
      </c>
      <c r="BC13" s="49">
        <f t="shared" si="1"/>
        <v>7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V.ŞEHİR İDMAN YURDU</v>
      </c>
      <c r="B17" s="70">
        <f>'F.1'!$D$6</f>
        <v>4</v>
      </c>
      <c r="C17" s="40">
        <f>'F.1'!$C$6</f>
        <v>4</v>
      </c>
      <c r="D17" s="69">
        <f>'F.1'!$D$6+'F.1'!$H$5</f>
        <v>7</v>
      </c>
      <c r="E17" s="41">
        <f>'F.1'!$C$6+'F.1'!$I$5</f>
        <v>6</v>
      </c>
      <c r="F17" s="70">
        <f>'F.1'!$D$6+'F.1'!$H$5+'F.1'!$N$7</f>
        <v>7</v>
      </c>
      <c r="G17" s="40">
        <f>'F.1'!$C$6+'F.1'!$I$5+'F.1'!$M$7</f>
        <v>6</v>
      </c>
      <c r="H17" s="69">
        <f>'F.1'!$D$6+'F.1'!$H$5+'F.1'!$N$7+'F.1'!$C$13</f>
        <v>7</v>
      </c>
      <c r="I17" s="41">
        <f>'F.1'!$C$6+'F.1'!$I$5+'F.1'!$M$7+'F.1'!$D$13</f>
        <v>6</v>
      </c>
      <c r="J17" s="70">
        <f>'F.1'!$D$6+'F.1'!$H$5+'F.1'!$N$7+'F.1'!$C$13+'F.1'!$I$16</f>
        <v>7</v>
      </c>
      <c r="K17" s="40">
        <f>'F.1'!$C$6+'F.1'!$I$5+'F.1'!$M$7+'F.1'!$D$13+'F.1'!$H$16</f>
        <v>6</v>
      </c>
      <c r="L17" s="69">
        <f>'F.1'!$D$6+'F.1'!$H$5+'F.1'!$N$7+'F.1'!$C$13+'F.1'!$I$16+'F.1'!$M$13</f>
        <v>7</v>
      </c>
      <c r="M17" s="41">
        <f>'F.1'!$C$6+'F.1'!$I$5+'F.1'!$M$7+'F.1'!$D$13+'F.1'!$H$16+'F.1'!$N$13</f>
        <v>6</v>
      </c>
      <c r="N17" s="70">
        <f>'F.1'!$D$6+'F.1'!$H$5+'F.1'!$N$7+'F.1'!$C$13+'F.1'!$I$16+'F.1'!$M$13+'F.1'!$D$25</f>
        <v>7</v>
      </c>
      <c r="O17" s="40">
        <f>'F.1'!$C$6+'F.1'!$I$5+'F.1'!$M$7+'F.1'!$D$13+'F.1'!$H$16+'F.1'!$N$13+'F.1'!$C$25</f>
        <v>6</v>
      </c>
      <c r="P17" s="69">
        <f>'F.1'!$D$6+'F.1'!$H$5+'F.1'!$N$7+'F.1'!$C$13+'F.1'!$I$16+'F.1'!$M$13+'F.1'!$D$25+'F.1'!$I$21</f>
        <v>7</v>
      </c>
      <c r="Q17" s="41">
        <f>'F.1'!$C$6+'F.1'!$I$5+'F.1'!$M$7+'F.1'!$D$13+'F.1'!$H$16+'F.1'!$N$13+'F.1'!$C$25+'F.1'!$H$21</f>
        <v>6</v>
      </c>
      <c r="R17" s="70">
        <f>'F.1'!$D$6+'F.1'!$H$5+'F.1'!$N$7+'F.1'!$C$13+'F.1'!$I$16+'F.1'!$M$13+'F.1'!$D$25+'F.1'!$I$21+'F.1'!$M$21</f>
        <v>7</v>
      </c>
      <c r="S17" s="40">
        <f>'F.1'!$C$6+'F.1'!$I$5+'F.1'!$M$7+'F.1'!$D$13+'F.1'!$H$16+'F.1'!$N$13+'F.1'!$C$25+'F.1'!$H$21+'F.1'!$N$21</f>
        <v>6</v>
      </c>
      <c r="T17" s="69">
        <f>'F.1'!$D$6+'F.1'!$H$5+'F.1'!$N$7+'F.1'!$C$13+'F.1'!$I$16+'F.1'!$M$13+'F.1'!$D$25+'F.1'!$I$21+'F.1'!$M$21+'F.2'!$C$6</f>
        <v>7</v>
      </c>
      <c r="U17" s="41">
        <f>'F.1'!$C$6+'F.1'!$I$5+'F.1'!$M$7+'F.1'!$D$13+'F.1'!$H$16+'F.1'!$N$13+'F.1'!$C$25+'F.1'!$H$21+'F.1'!$N$21+'F.2'!$D$6</f>
        <v>6</v>
      </c>
      <c r="V17" s="70">
        <f>'F.1'!$D$6+'F.1'!$H$5+'F.1'!$N$7+'F.1'!$C$13+'F.1'!$I$16+'F.1'!$M$13+'F.1'!$D$25+'F.1'!$I$21+'F.1'!$M$21+'F.2'!$C$6+'F.2'!$I$5</f>
        <v>7</v>
      </c>
      <c r="W17" s="40">
        <f>'F.1'!$C$6+'F.1'!$I$5+'F.1'!$M$7+'F.1'!$D$13+'F.1'!$H$16+'F.1'!$N$13+'F.1'!$C$25+'F.1'!$H$21+'F.1'!$N$21+'F.2'!$D$6+'F.2'!$H$5</f>
        <v>6</v>
      </c>
      <c r="X17" s="69">
        <f>'F.1'!$D$6+'F.1'!$H$5+'F.1'!$N$7+'F.1'!$C$13+'F.1'!$I$16+'F.1'!$M$13+'F.1'!$D$25+'F.1'!$I$21+'F.1'!$M$21+'F.2'!$C$6+'F.2'!$I$5+'F.2'!$M$7</f>
        <v>7</v>
      </c>
      <c r="Y17" s="41">
        <f>'F.1'!$C$6+'F.1'!$I$5+'F.1'!$M$7+'F.1'!$D$13+'F.1'!$H$16+'F.1'!$N$13+'F.1'!$C$25+'F.1'!$H$21+'F.1'!$N$21+'F.2'!$D$6+'F.2'!$H$5+'F.2'!$N$7</f>
        <v>6</v>
      </c>
      <c r="Z17" s="70">
        <f>'F.1'!$D$6+'F.1'!$H$5+'F.1'!$N$7+'F.1'!$C$13+'F.1'!$I$16+'F.1'!$M$13+'F.1'!$D$25+'F.1'!$I$21+'F.1'!$M$21+'F.2'!$C$6+'F.2'!$I$5+'F.2'!$M$7+'F.2'!$D$13</f>
        <v>7</v>
      </c>
      <c r="AA17" s="40">
        <f>'F.1'!$C$6+'F.1'!$I$5+'F.1'!$M$7+'F.1'!$D$13+'F.1'!$H$16+'F.1'!$N$13+'F.1'!$C$25+'F.1'!$H$21+'F.1'!$N$21+'F.2'!$D$6+'F.2'!$H$5+'F.2'!$N$7+'F.2'!$C$13</f>
        <v>6</v>
      </c>
      <c r="AB17" s="69">
        <f>'F.1'!$D$6+'F.1'!$H$5+'F.1'!$N$7+'F.1'!$C$13+'F.1'!$I$16+'F.1'!$M$13+'F.1'!$D$25+'F.1'!$I$21+'F.1'!$M$21+'F.2'!$C$6+'F.2'!$I$5+'F.2'!$M$7+'F.2'!$D$13+'F.2'!$H$16</f>
        <v>7</v>
      </c>
      <c r="AC17" s="41">
        <f>'F.1'!$C$6+'F.1'!$I$5+'F.1'!$M$7+'F.1'!$D$13+'F.1'!$H$16+'F.1'!$N$13+'F.1'!$C$25+'F.1'!$H$21+'F.1'!$N$21+'F.2'!$D$6+'F.2'!$H$5+'F.2'!$N$7+'F.2'!$C$13+'F.2'!$I$16</f>
        <v>6</v>
      </c>
      <c r="AD17" s="70">
        <f>'F.1'!$D$6+'F.1'!$H$5+'F.1'!$N$7+'F.1'!$C$13+'F.1'!$I$16+'F.1'!$M$13+'F.1'!$D$25+'F.1'!$I$21+'F.1'!$M$21+'F.2'!$C$6+'F.2'!$I$5+'F.2'!$M$7+'F.2'!$D$13+'F.2'!$H$16+'F.2'!$N$13</f>
        <v>7</v>
      </c>
      <c r="AE17" s="40">
        <f>'F.1'!$C$6+'F.1'!$I$5+'F.1'!$M$7+'F.1'!$D$13+'F.1'!$H$16+'F.1'!$N$13+'F.1'!$C$25+'F.1'!$H$21+'F.1'!$N$21+'F.2'!$D$6+'F.2'!$H$5+'F.2'!$N$7+'F.2'!$C$13+'F.2'!$I$16+'F.2'!$M$13</f>
        <v>6</v>
      </c>
      <c r="AF17" s="69">
        <f>'F.1'!$D$6+'F.1'!$H$5+'F.1'!$N$7+'F.1'!$C$13+'F.1'!$I$16+'F.1'!$M$13+'F.1'!$D$25+'F.1'!$I$21+'F.1'!$M$21+'F.2'!$C$6+'F.2'!$I$5+'F.2'!$M$7+'F.2'!$D$13+'F.2'!$H$16+'F.2'!$N$13+'F.2'!$C$25</f>
        <v>7</v>
      </c>
      <c r="AG17" s="41">
        <f>'F.1'!$C$6+'F.1'!$I$5+'F.1'!$M$7+'F.1'!$D$13+'F.1'!$H$16+'F.1'!$N$13+'F.1'!$C$25+'F.1'!$H$21+'F.1'!$N$21+'F.2'!$D$6+'F.2'!$H$5+'F.2'!$N$7+'F.2'!$C$13+'F.2'!$I$16+'F.2'!$M$13+'F.2'!$D$25</f>
        <v>6</v>
      </c>
      <c r="AH17" s="70">
        <f>'F.1'!$D$6+'F.1'!$H$5+'F.1'!$N$7+'F.1'!$C$13+'F.1'!$I$16+'F.1'!$M$13+'F.1'!$D$25+'F.1'!$I$21+'F.1'!$M$21+'F.2'!$C$6+'F.2'!$I$5+'F.2'!$M$7+'F.2'!$D$13+'F.2'!$H$16+'F.2'!$N$13+'F.2'!$C$25+'F.2'!$H$21</f>
        <v>7</v>
      </c>
      <c r="AI17" s="40">
        <f>'F.1'!$C$6+'F.1'!$I$5+'F.1'!$M$7+'F.1'!$D$13+'F.1'!$H$16+'F.1'!$N$13+'F.1'!$C$25+'F.1'!$H$21+'F.1'!$N$21+'F.2'!$D$6+'F.2'!$H$5+'F.2'!$N$7+'F.2'!$C$13+'F.2'!$I$16+'F.2'!$M$13+'F.2'!$D$25+'F.2'!$I$21</f>
        <v>6</v>
      </c>
      <c r="AJ17" s="69">
        <f>'F.1'!$D$6+'F.1'!$H$5+'F.1'!$N$7+'F.1'!$C$13+'F.1'!$I$16+'F.1'!$M$13+'F.1'!$D$25+'F.1'!$I$21+'F.1'!$M$21+'F.2'!$C$6+'F.2'!$I$5+'F.2'!$M$7+'F.2'!$D$13+'F.2'!$H$16+'F.2'!$N$13+'F.2'!$C$25+'F.2'!$H$21+'F.2'!$N$21</f>
        <v>7</v>
      </c>
      <c r="AK17" s="41">
        <f>'F.1'!$C$6+'F.1'!$I$5+'F.1'!$M$7+'F.1'!$D$13+'F.1'!$H$16+'F.1'!$N$13+'F.1'!$C$25+'F.1'!$H$21+'F.1'!$N$21+'F.2'!$D$6+'F.2'!$H$5+'F.2'!$N$7+'F.2'!$C$13+'F.2'!$I$16+'F.2'!$M$13+'F.2'!$D$25+'F.2'!$I$21+'F.2'!$M$21</f>
        <v>6</v>
      </c>
    </row>
    <row r="18" spans="1:37" ht="12.75">
      <c r="A18" s="42" t="str">
        <f>'T.'!B7</f>
        <v> 75.YIL GENÇLİK</v>
      </c>
      <c r="B18" s="70">
        <f>'F.1'!$D$5</f>
        <v>8</v>
      </c>
      <c r="C18" s="40">
        <f>'F.1'!$C$5</f>
        <v>3</v>
      </c>
      <c r="D18" s="69">
        <f>'F.1'!$D$5+'F.1'!$H$6</f>
        <v>11</v>
      </c>
      <c r="E18" s="41">
        <f>'F.1'!$C$5+'F.1'!$I$6</f>
        <v>5</v>
      </c>
      <c r="F18" s="70">
        <f>'F.1'!$D$5+'F.1'!$H$6+'F.1'!$N$6</f>
        <v>11</v>
      </c>
      <c r="G18" s="40">
        <f>'F.1'!$C$5+'F.1'!$I$6+'F.1'!$M$6</f>
        <v>5</v>
      </c>
      <c r="H18" s="69">
        <f>'F.1'!$D$5+'F.1'!$H$6+'F.1'!$N$6+'F.1'!$C$14</f>
        <v>11</v>
      </c>
      <c r="I18" s="41">
        <f>'F.1'!$C$5+'F.1'!$I$6+'F.1'!$M$6+'F.1'!$D$14</f>
        <v>5</v>
      </c>
      <c r="J18" s="70">
        <f>'F.1'!$D$5+'F.1'!$H$6+'F.1'!$N$6+'F.1'!$C$14+'F.1'!$I$15</f>
        <v>11</v>
      </c>
      <c r="K18" s="40">
        <f>'F.1'!$C$5+'F.1'!$I$6+'F.1'!$M$6+'F.1'!$D$14+'F.1'!$H$15</f>
        <v>5</v>
      </c>
      <c r="L18" s="69">
        <f>'F.1'!$D$5+'F.1'!$H$6+'F.1'!$N$6+'F.1'!$C$14+'F.1'!$I$15+'F.1'!$M$14</f>
        <v>11</v>
      </c>
      <c r="M18" s="41">
        <f>'F.1'!$C$5+'F.1'!$I$6+'F.1'!$M$6+'F.1'!$D$14+'F.1'!$H$15+'F.1'!$N$14</f>
        <v>5</v>
      </c>
      <c r="N18" s="70">
        <f>'F.1'!$D$5+'F.1'!$H$6+'F.1'!$N$6+'F.1'!$C$14+'F.1'!$I$15+'F.1'!$M$14+'F.1'!$D$24</f>
        <v>11</v>
      </c>
      <c r="O18" s="40">
        <f>'F.1'!$C$5+'F.1'!$I$6+'F.1'!$M$6+'F.1'!$D$14+'F.1'!$H$15+'F.1'!$N$14+'F.1'!$C$24</f>
        <v>5</v>
      </c>
      <c r="P18" s="69">
        <f>'F.1'!$D$5+'F.1'!$H$6+'F.1'!$N$6+'F.1'!$C$14+'F.1'!$I$15+'F.1'!$M$14+'F.1'!$D$24+'F.1'!$H$21</f>
        <v>11</v>
      </c>
      <c r="Q18" s="41">
        <f>'F.1'!$C$5+'F.1'!$I$6+'F.1'!$M$6+'F.1'!$D$14+'F.1'!$H$15+'F.1'!$N$14+'F.1'!$C$24+'F.1'!$I$21</f>
        <v>5</v>
      </c>
      <c r="R18" s="70">
        <f>'F.1'!$D$5+'F.1'!$H$6+'F.1'!$N$6+'F.1'!$C$14+'F.1'!$I$15+'F.1'!$M$14+'F.1'!$D$24+'F.1'!$H$21+'F.1'!$N$25</f>
        <v>11</v>
      </c>
      <c r="S18" s="40">
        <f>'F.1'!$C$5+'F.1'!$I$6+'F.1'!$M$6+'F.1'!$D$14+'F.1'!$H$15+'F.1'!$N$14+'F.1'!$C$24+'F.1'!$I$21+'F.1'!$M$25</f>
        <v>5</v>
      </c>
      <c r="T18" s="69">
        <f>'F.1'!$D$5+'F.1'!$H$6+'F.1'!$N$6+'F.1'!$C$14+'F.1'!$I$15+'F.1'!$M$14+'F.1'!$D$24+'F.1'!$H$21+'F.1'!$N$25+'F.2'!$C$5</f>
        <v>11</v>
      </c>
      <c r="U18" s="41">
        <f>'F.1'!$C$5+'F.1'!$I$6+'F.1'!$M$6+'F.1'!$D$14+'F.1'!$H$15+'F.1'!$N$14+'F.1'!$C$24+'F.1'!$I$21+'F.1'!$M$25+'F.2'!$D$5</f>
        <v>5</v>
      </c>
      <c r="V18" s="70">
        <f>'F.1'!$D$5+'F.1'!$H$6+'F.1'!$N$6+'F.1'!$C$14+'F.1'!$I$15+'F.1'!$M$14+'F.1'!$D$24+'F.1'!$H$21+'F.1'!$N$25+'F.2'!$C$5+'F.2'!$I$6</f>
        <v>11</v>
      </c>
      <c r="W18" s="40">
        <f>'F.1'!$C$5+'F.1'!$I$6+'F.1'!$M$6+'F.1'!$D$14+'F.1'!$H$15+'F.1'!$N$14+'F.1'!$C$24+'F.1'!$I$21+'F.1'!$M$25+'F.2'!$D$5+'F.2'!$H$6</f>
        <v>5</v>
      </c>
      <c r="X18" s="69">
        <f>'F.1'!$D$5+'F.1'!$H$6+'F.1'!$N$6+'F.1'!$C$14+'F.1'!$I$15+'F.1'!$M$14+'F.1'!$D$24+'F.1'!$H$21+'F.1'!$N$25+'F.2'!$C$5+'F.2'!$I$6+'F.2'!$M$6</f>
        <v>11</v>
      </c>
      <c r="Y18" s="41">
        <f>'F.1'!$C$5+'F.1'!$I$6+'F.1'!$M$6+'F.1'!$D$14+'F.1'!$H$15+'F.1'!$N$14+'F.1'!$C$24+'F.1'!$I$21+'F.1'!$M$25+'F.2'!$D$5+'F.2'!$H$6+'F.2'!$N$6</f>
        <v>5</v>
      </c>
      <c r="Z18" s="70">
        <f>'F.1'!$D$5+'F.1'!$H$6+'F.1'!$N$6+'F.1'!$C$14+'F.1'!$I$15+'F.1'!$M$14+'F.1'!$D$24+'F.1'!$H$21+'F.1'!$N$25+'F.2'!$C$5+'F.2'!$I$6+'F.2'!$M$6+'F.2'!$D$14</f>
        <v>11</v>
      </c>
      <c r="AA18" s="40">
        <f>'F.1'!$C$5+'F.1'!$I$6+'F.1'!$M$6+'F.1'!$D$14+'F.1'!$H$15+'F.1'!$N$14+'F.1'!$C$24+'F.1'!$I$21+'F.1'!$M$25+'F.2'!$D$5+'F.2'!$H$6+'F.2'!$N$6+'F.2'!$C$14</f>
        <v>5</v>
      </c>
      <c r="AB18" s="69">
        <f>'F.1'!$D$5+'F.1'!$H$6+'F.1'!$N$6+'F.1'!$C$14+'F.1'!$I$15+'F.1'!$M$14+'F.1'!$D$24+'F.1'!$H$21+'F.1'!$N$25+'F.2'!$C$5+'F.2'!$I$6+'F.2'!$M$6+'F.2'!$D$14+'F.2'!$H$15</f>
        <v>11</v>
      </c>
      <c r="AC18" s="41">
        <f>'F.1'!$C$5+'F.1'!$I$6+'F.1'!$M$6+'F.1'!$D$14+'F.1'!$H$15+'F.1'!$N$14+'F.1'!$C$24+'F.1'!$I$21+'F.1'!$M$25+'F.2'!$D$5+'F.2'!$H$6+'F.2'!$N$6+'F.2'!$C$14+'F.2'!$I$15</f>
        <v>5</v>
      </c>
      <c r="AD18" s="70">
        <f>'F.1'!$D$5+'F.1'!$H$6+'F.1'!$N$6+'F.1'!$C$14+'F.1'!$I$15+'F.1'!$M$14+'F.1'!$D$24+'F.1'!$H$21+'F.1'!$N$25+'F.2'!$C$5+'F.2'!$I$6+'F.2'!$M$6+'F.2'!$D$14+'F.2'!$H$15+'F.2'!$N$14</f>
        <v>11</v>
      </c>
      <c r="AE18" s="40">
        <f>'F.1'!$C$5+'F.1'!$I$6+'F.1'!$M$6+'F.1'!$D$14+'F.1'!$H$15+'F.1'!$N$14+'F.1'!$C$24+'F.1'!$I$21+'F.1'!$M$25+'F.2'!$D$5+'F.2'!$H$6+'F.2'!$N$6+'F.2'!$C$14+'F.2'!$I$15+'F.2'!$M$14</f>
        <v>5</v>
      </c>
      <c r="AF18" s="69">
        <f>'F.1'!$D$5+'F.1'!$H$6+'F.1'!$N$6+'F.1'!$C$14+'F.1'!$I$15+'F.1'!$M$14+'F.1'!$D$24+'F.1'!$H$21+'F.1'!$N$25+'F.2'!$C$5+'F.2'!$I$6+'F.2'!$M$6+'F.2'!$D$14+'F.2'!$H$15+'F.2'!$N$14+'F.2'!$C$24</f>
        <v>11</v>
      </c>
      <c r="AG18" s="41">
        <f>'F.1'!$C$5+'F.1'!$I$6+'F.1'!$M$6+'F.1'!$D$14+'F.1'!$H$15+'F.1'!$N$14+'F.1'!$C$24+'F.1'!$I$21+'F.1'!$M$25+'F.2'!$D$5+'F.2'!$H$6+'F.2'!$N$6+'F.2'!$C$14+'F.2'!$I$15+'F.2'!$M$14+'F.2'!$D$24</f>
        <v>5</v>
      </c>
      <c r="AH18" s="70">
        <f>'F.1'!$D$5+'F.1'!$H$6+'F.1'!$N$6+'F.1'!$C$14+'F.1'!$I$15+'F.1'!$M$14+'F.1'!$D$24+'F.1'!$H$21+'F.1'!$N$25+'F.2'!$C$5+'F.2'!$I$6+'F.2'!$M$6+'F.2'!$D$14+'F.2'!$H$15+'F.2'!$N$14+'F.2'!$C$24+'F.2'!$I$21</f>
        <v>11</v>
      </c>
      <c r="AI18" s="40">
        <f>'F.1'!$C$5+'F.1'!$I$6+'F.1'!$M$6+'F.1'!$D$14+'F.1'!$H$15+'F.1'!$N$14+'F.1'!$C$24+'F.1'!$I$21+'F.1'!$M$25+'F.2'!$D$5+'F.2'!$H$6+'F.2'!$N$6+'F.2'!$C$14+'F.2'!$I$15+'F.2'!$M$14+'F.2'!$D$24+'F.2'!$H$21</f>
        <v>5</v>
      </c>
      <c r="AJ18" s="69">
        <f>'F.1'!$D$5+'F.1'!$H$6+'F.1'!$N$6+'F.1'!$C$14+'F.1'!$I$15+'F.1'!$M$14+'F.1'!$D$24+'F.1'!$H$21+'F.1'!$N$25+'F.2'!$C$5+'F.2'!$I$6+'F.2'!$M$6+'F.2'!$D$14+'F.2'!$H$15+'F.2'!$N$14+'F.2'!$C$24+'F.2'!$I$21+'F.2'!$M$25</f>
        <v>11</v>
      </c>
      <c r="AK18" s="41">
        <f>'F.1'!$C$5+'F.1'!$I$6+'F.1'!$M$6+'F.1'!$D$14+'F.1'!$H$15+'F.1'!$N$14+'F.1'!$C$24+'F.1'!$I$21+'F.1'!$M$25+'F.2'!$D$5+'F.2'!$H$6+'F.2'!$N$6+'F.2'!$C$14+'F.2'!$I$15+'F.2'!$M$14+'F.2'!$D$24+'F.2'!$H$21+'F.2'!$N$25</f>
        <v>5</v>
      </c>
    </row>
    <row r="19" spans="1:37" ht="12.75">
      <c r="A19" s="39" t="str">
        <f>'T.'!B8</f>
        <v>HALFETİ SPOR</v>
      </c>
      <c r="B19" s="70">
        <f>'F.1'!$C$5</f>
        <v>3</v>
      </c>
      <c r="C19" s="40">
        <f>'F.1'!$D$5</f>
        <v>8</v>
      </c>
      <c r="D19" s="69">
        <f>'F.1'!$C$5+'F.1'!$I$9</f>
        <v>3</v>
      </c>
      <c r="E19" s="41">
        <f>'F.1'!$D$5+'F.1'!$H$9</f>
        <v>11</v>
      </c>
      <c r="F19" s="70">
        <f>'F.1'!$C$5+'F.1'!$I$9+'F.1'!$N$5</f>
        <v>3</v>
      </c>
      <c r="G19" s="40">
        <f>'F.1'!$D$5+'F.1'!$H$9+'F.1'!$M$5</f>
        <v>11</v>
      </c>
      <c r="H19" s="69">
        <f>'F.1'!$C$5+'F.1'!$I$9+'F.1'!$N$5+'F.1'!$C$15</f>
        <v>3</v>
      </c>
      <c r="I19" s="41">
        <f>'F.1'!$D$5+'F.1'!$H$9+'F.1'!$M$5+'F.1'!$D$15</f>
        <v>11</v>
      </c>
      <c r="J19" s="70">
        <f>'F.1'!$C$5+'F.1'!$I$9+'F.1'!$N$5+'F.1'!$C$15+'F.1'!$I$14</f>
        <v>3</v>
      </c>
      <c r="K19" s="40">
        <f>'F.1'!$D$5+'F.1'!$H$9+'F.1'!$M$5+'F.1'!$D$15+'F.1'!$H$14</f>
        <v>11</v>
      </c>
      <c r="L19" s="69">
        <f>'F.1'!$C$5+'F.1'!$I$9+'F.1'!$N$5+'F.1'!$C$15+'F.1'!$I$14+'F.1'!$M$15</f>
        <v>3</v>
      </c>
      <c r="M19" s="41">
        <f>'F.1'!$D$5+'F.1'!$H$9+'F.1'!$M$5+'F.1'!$D$15+'F.1'!$H$14+'F.1'!$N$15</f>
        <v>11</v>
      </c>
      <c r="N19" s="70">
        <f>'F.1'!$C$5+'F.1'!$I$9+'F.1'!$N$5+'F.1'!$C$15+'F.1'!$I$14+'F.1'!$M$15+'F.1'!$D$23</f>
        <v>3</v>
      </c>
      <c r="O19" s="40">
        <f>'F.1'!$D$5+'F.1'!$H$9+'F.1'!$M$5+'F.1'!$D$15+'F.1'!$H$14+'F.1'!$N$15+'F.1'!$C$23</f>
        <v>11</v>
      </c>
      <c r="P19" s="69">
        <f>'F.1'!$C$5+'F.1'!$I$9+'F.1'!$N$5+'F.1'!$C$15+'F.1'!$I$14+'F.1'!$M$15+'F.1'!$D$23+'F.1'!$H$22</f>
        <v>3</v>
      </c>
      <c r="Q19" s="41">
        <f>'F.1'!$D$5+'F.1'!$H$9+'F.1'!$M$5+'F.1'!$D$15+'F.1'!$H$14+'F.1'!$N$15+'F.1'!$C$23+'F.1'!$I$22</f>
        <v>11</v>
      </c>
      <c r="R19" s="70">
        <f>'F.1'!$C$5+'F.1'!$I$9+'F.1'!$N$5+'F.1'!$C$15+'F.1'!$I$14+'F.1'!$M$15+'F.1'!$D$23+'F.1'!$H$22+'F.1'!$N$21</f>
        <v>3</v>
      </c>
      <c r="S19" s="40">
        <f>'F.1'!$D$5+'F.1'!$H$9+'F.1'!$M$5+'F.1'!$D$15+'F.1'!$H$14+'F.1'!$N$15+'F.1'!$C$23+'F.1'!$I$22+'F.1'!$M$21</f>
        <v>11</v>
      </c>
      <c r="T19" s="69">
        <f>'F.1'!$C$5+'F.1'!$I$9+'F.1'!$N$5+'F.1'!$C$15+'F.1'!$I$14+'F.1'!$M$15+'F.1'!$D$23+'F.1'!$H$22+'F.1'!$N$21+'F.2'!$D$5</f>
        <v>3</v>
      </c>
      <c r="U19" s="41">
        <f>'F.1'!$D$5+'F.1'!$H$9+'F.1'!$M$5+'F.1'!$D$15+'F.1'!$H$14+'F.1'!$N$15+'F.1'!$C$23+'F.1'!$I$22+'F.1'!$M$21+'F.2'!$C$5</f>
        <v>11</v>
      </c>
      <c r="V19" s="70">
        <f>'F.1'!$C$5+'F.1'!$I$9+'F.1'!$N$5+'F.1'!$C$15+'F.1'!$I$14+'F.1'!$M$15+'F.1'!$D$23+'F.1'!$H$22+'F.1'!$N$21+'F.2'!$D$5+'F.2'!$H$9</f>
        <v>3</v>
      </c>
      <c r="W19" s="40">
        <f>'F.1'!$D$5+'F.1'!$H$9+'F.1'!$M$5+'F.1'!$D$15+'F.1'!$H$14+'F.1'!$N$15+'F.1'!$C$23+'F.1'!$I$22+'F.1'!$M$21+'F.2'!$C$5+'F.2'!$I$9</f>
        <v>11</v>
      </c>
      <c r="X19" s="69">
        <f>'F.1'!$C$5+'F.1'!$I$9+'F.1'!$N$5+'F.1'!$C$15+'F.1'!$I$14+'F.1'!$M$15+'F.1'!$D$23+'F.1'!$H$22+'F.1'!$N$21+'F.2'!$D$5+'F.2'!$H$9+'F.2'!$M$5</f>
        <v>3</v>
      </c>
      <c r="Y19" s="41">
        <f>'F.1'!$D$5+'F.1'!$H$9+'F.1'!$M$5+'F.1'!$D$15+'F.1'!$H$14+'F.1'!$N$15+'F.1'!$C$23+'F.1'!$I$22+'F.1'!$M$21+'F.2'!$C$5+'F.2'!$I$9+'F.2'!$N$5</f>
        <v>11</v>
      </c>
      <c r="Z19" s="70">
        <f>'F.1'!$C$5+'F.1'!$I$9+'F.1'!$N$5+'F.1'!$C$15+'F.1'!$I$14+'F.1'!$M$15+'F.1'!$D$23+'F.1'!$H$22+'F.1'!$N$21+'F.2'!$D$5+'F.2'!$H$9+'F.2'!$M$5+'F.2'!$D$15</f>
        <v>3</v>
      </c>
      <c r="AA19" s="40">
        <f>'F.1'!$D$5+'F.1'!$H$9+'F.1'!$M$5+'F.1'!$D$15+'F.1'!$H$14+'F.1'!$N$15+'F.1'!$C$23+'F.1'!$I$22+'F.1'!$M$21+'F.2'!$C$5+'F.2'!$I$9+'F.2'!$N$5+'F.2'!$C$15</f>
        <v>11</v>
      </c>
      <c r="AB19" s="69">
        <f>'F.1'!$C$5+'F.1'!$I$9+'F.1'!$N$5+'F.1'!$C$15+'F.1'!$I$14+'F.1'!$M$15+'F.1'!$D$23+'F.1'!$H$22+'F.1'!$N$21+'F.2'!$D$5+'F.2'!$H$9+'F.2'!$M$5+'F.2'!$D$15+'F.2'!$H$14</f>
        <v>3</v>
      </c>
      <c r="AC19" s="41">
        <f>'F.1'!$D$5+'F.1'!$H$9+'F.1'!$M$5+'F.1'!$D$15+'F.1'!$H$14+'F.1'!$N$15+'F.1'!$C$23+'F.1'!$I$22+'F.1'!$M$21+'F.2'!$C$5+'F.2'!$I$9+'F.2'!$N$5+'F.2'!$C$15+'F.2'!$I$14</f>
        <v>11</v>
      </c>
      <c r="AD19" s="70">
        <f>'F.1'!$C$5+'F.1'!$I$9+'F.1'!$N$5+'F.1'!$C$15+'F.1'!$I$14+'F.1'!$M$15+'F.1'!$D$23+'F.1'!$H$22+'F.1'!$N$21+'F.2'!$D$5+'F.2'!$H$9+'F.2'!$M$5+'F.2'!$D$15+'F.2'!$H$14+'F.2'!$N$15</f>
        <v>3</v>
      </c>
      <c r="AE19" s="40">
        <f>'F.1'!$D$5+'F.1'!$H$9+'F.1'!$M$5+'F.1'!$D$15+'F.1'!$H$14+'F.1'!$N$15+'F.1'!$C$23+'F.1'!$I$22+'F.1'!$M$21+'F.2'!$C$5+'F.2'!$I$9+'F.2'!$N$5+'F.2'!$C$15+'F.2'!$I$14+'F.2'!$M$15</f>
        <v>11</v>
      </c>
      <c r="AF19" s="69">
        <f>'F.1'!$C$5+'F.1'!$I$9+'F.1'!$N$5+'F.1'!$C$15+'F.1'!$I$14+'F.1'!$M$15+'F.1'!$D$23+'F.1'!$H$22+'F.1'!$N$21+'F.2'!$D$5+'F.2'!$H$9+'F.2'!$M$5+'F.2'!$D$15+'F.2'!$H$14+'F.2'!$N$15+'F.2'!$C$23</f>
        <v>3</v>
      </c>
      <c r="AG19" s="41">
        <f>'F.1'!$D$5+'F.1'!$H$9+'F.1'!$M$5+'F.1'!$D$15+'F.1'!$H$14+'F.1'!$N$15+'F.1'!$C$23+'F.1'!$I$22+'F.1'!$M$21+'F.2'!$C$5+'F.2'!$I$9+'F.2'!$N$5+'F.2'!$C$15+'F.2'!$I$14+'F.2'!$M$15+'F.2'!$D$23</f>
        <v>11</v>
      </c>
      <c r="AH19" s="70">
        <f>'F.1'!$C$5+'F.1'!$I$9+'F.1'!$N$5+'F.1'!$C$15+'F.1'!$I$14+'F.1'!$M$15+'F.1'!$D$23+'F.1'!$H$22+'F.1'!$N$21+'F.2'!$D$5+'F.2'!$H$9+'F.2'!$M$5+'F.2'!$D$15+'F.2'!$H$14+'F.2'!$N$15+'F.2'!$C$23+'F.2'!$I$22</f>
        <v>3</v>
      </c>
      <c r="AI19" s="40">
        <f>'F.1'!$D$5+'F.1'!$H$9+'F.1'!$M$5+'F.1'!$D$15+'F.1'!$H$14+'F.1'!$N$15+'F.1'!$C$23+'F.1'!$I$22+'F.1'!$M$21+'F.2'!$C$5+'F.2'!$I$9+'F.2'!$N$5+'F.2'!$C$15+'F.2'!$I$14+'F.2'!$M$15+'F.2'!$D$23+'F.2'!$H$22</f>
        <v>11</v>
      </c>
      <c r="AJ19" s="69">
        <f>'F.1'!$C$5+'F.1'!$I$9+'F.1'!$N$5+'F.1'!$C$15+'F.1'!$I$14+'F.1'!$M$15+'F.1'!$D$23+'F.1'!$H$22+'F.1'!$N$21+'F.2'!$D$5+'F.2'!$H$9+'F.2'!$M$5+'F.2'!$D$15+'F.2'!$H$14+'F.2'!$N$15+'F.2'!$C$23+'F.2'!$I$22+'F.2'!$M$21</f>
        <v>3</v>
      </c>
      <c r="AK19" s="41">
        <f>'F.1'!$D$5+'F.1'!$H$9+'F.1'!$M$5+'F.1'!$D$15+'F.1'!$H$14+'F.1'!$N$15+'F.1'!$C$23+'F.1'!$I$22+'F.1'!$M$21+'F.2'!$C$5+'F.2'!$I$9+'F.2'!$N$5+'F.2'!$C$15+'F.2'!$I$14+'F.2'!$M$15+'F.2'!$D$23+'F.2'!$H$22+'F.2'!$N$21</f>
        <v>11</v>
      </c>
    </row>
    <row r="20" spans="1:37" ht="12.75">
      <c r="A20" s="42" t="str">
        <f>'T.'!B9</f>
        <v>BİRECİK SPOR</v>
      </c>
      <c r="B20" s="70">
        <f>'F.1'!$C$6</f>
        <v>4</v>
      </c>
      <c r="C20" s="40">
        <f>'F.1'!$D$6</f>
        <v>4</v>
      </c>
      <c r="D20" s="69">
        <f>'F.1'!$C$6+'F.1'!$I$6</f>
        <v>6</v>
      </c>
      <c r="E20" s="41">
        <f>'F.1'!$D$6+'F.1'!$H$6</f>
        <v>7</v>
      </c>
      <c r="F20" s="70">
        <f>'F.1'!$C$6+'F.1'!$I$6+'F.1'!$M$5</f>
        <v>6</v>
      </c>
      <c r="G20" s="40">
        <f>'F.1'!$D$6+'F.1'!$H$6+'F.1'!$N$5</f>
        <v>7</v>
      </c>
      <c r="H20" s="69">
        <f>'F.1'!$C$6+'F.1'!$I$6+'F.1'!$M$5+'F.1'!$D$17</f>
        <v>6</v>
      </c>
      <c r="I20" s="41">
        <f>'F.1'!$D$6+'F.1'!$H$6+'F.1'!$N$5+'F.1'!$C$17</f>
        <v>7</v>
      </c>
      <c r="J20" s="70">
        <f>'F.1'!$C$6+'F.1'!$I$6+'F.1'!$M$5+'F.1'!$D$17+'F.1'!$I$13</f>
        <v>6</v>
      </c>
      <c r="K20" s="40">
        <f>'F.1'!$D$6+'F.1'!$H$6+'F.1'!$N$5+'F.1'!$C$17+'F.1'!$H$13</f>
        <v>7</v>
      </c>
      <c r="L20" s="69">
        <f>'F.1'!$C$6+'F.1'!$I$6+'F.1'!$M$5+'F.1'!$D$17+'F.1'!$I$13+'F.1'!$M$16</f>
        <v>6</v>
      </c>
      <c r="M20" s="41">
        <f>'F.1'!$D$6+'F.1'!$H$6+'F.1'!$N$5+'F.1'!$C$17+'F.1'!$H$13+'F.1'!$N$16</f>
        <v>7</v>
      </c>
      <c r="N20" s="70">
        <f>'F.1'!$C$6+'F.1'!$I$6+'F.1'!$M$5+'F.1'!$D$17+'F.1'!$I$13+'F.1'!$M$16+'F.1'!$D$22</f>
        <v>6</v>
      </c>
      <c r="O20" s="40">
        <f>'F.1'!$D$6+'F.1'!$H$6+'F.1'!$N$5+'F.1'!$C$17+'F.1'!$H$13+'F.1'!$N$16+'F.1'!$C$22</f>
        <v>7</v>
      </c>
      <c r="P20" s="69">
        <f>'F.1'!$C$6+'F.1'!$I$6+'F.1'!$M$5+'F.1'!$D$17+'F.1'!$I$13+'F.1'!$M$16+'F.1'!$D$22+'F.1'!$H$23</f>
        <v>6</v>
      </c>
      <c r="Q20" s="41">
        <f>'F.1'!$D$6+'F.1'!$H$6+'F.1'!$N$5+'F.1'!$C$17+'F.1'!$H$13+'F.1'!$N$16+'F.1'!$C$22+'F.1'!$I$23</f>
        <v>7</v>
      </c>
      <c r="R20" s="70">
        <f>'F.1'!$C$6+'F.1'!$I$6+'F.1'!$M$5+'F.1'!$D$17+'F.1'!$I$13+'F.1'!$M$16+'F.1'!$D$22+'F.1'!$H$23+'F.1'!$N$24</f>
        <v>6</v>
      </c>
      <c r="S20" s="40">
        <f>'F.1'!$D$6+'F.1'!$H$6+'F.1'!$N$5+'F.1'!$C$17+'F.1'!$H$13+'F.1'!$N$16+'F.1'!$C$22+'F.1'!$I$23+'F.1'!$M$24</f>
        <v>7</v>
      </c>
      <c r="T20" s="69">
        <f>'F.1'!$C$6+'F.1'!$I$6+'F.1'!$M$5+'F.1'!$D$17+'F.1'!$I$13+'F.1'!$M$16+'F.1'!$D$22+'F.1'!$H$23+'F.1'!$N$24+'F.2'!$D$6</f>
        <v>6</v>
      </c>
      <c r="U20" s="41">
        <f>'F.1'!$D$6+'F.1'!$H$6+'F.1'!$N$5+'F.1'!$C$17+'F.1'!$H$13+'F.1'!$N$16+'F.1'!$C$22+'F.1'!$I$23+'F.1'!$M$24+'F.2'!$C$6</f>
        <v>7</v>
      </c>
      <c r="V20" s="70">
        <f>'F.1'!$C$6+'F.1'!$I$6+'F.1'!$M$5+'F.1'!$D$17+'F.1'!$I$13+'F.1'!$M$16+'F.1'!$D$22+'F.1'!$H$23+'F.1'!$N$24+'F.2'!$D$6+'F.2'!$H$6</f>
        <v>6</v>
      </c>
      <c r="W20" s="40">
        <f>'F.1'!$D$6+'F.1'!$H$6+'F.1'!$N$5+'F.1'!$C$17+'F.1'!$H$13+'F.1'!$N$16+'F.1'!$C$22+'F.1'!$I$23+'F.1'!$M$24+'F.2'!$C$6+'F.2'!$I$6</f>
        <v>7</v>
      </c>
      <c r="X20" s="69">
        <f>'F.1'!$C$6+'F.1'!$I$6+'F.1'!$M$5+'F.1'!$D$17+'F.1'!$I$13+'F.1'!$M$16+'F.1'!$D$22+'F.1'!$H$23+'F.1'!$N$24+'F.2'!$D$6+'F.2'!$H$6+'F.2'!$N$5</f>
        <v>6</v>
      </c>
      <c r="Y20" s="41">
        <f>'F.1'!$D$6+'F.1'!$H$6+'F.1'!$N$5+'F.1'!$C$17+'F.1'!$H$13+'F.1'!$N$16+'F.1'!$C$22+'F.1'!$I$23+'F.1'!$M$24+'F.2'!$C$6+'F.2'!$I$6+'F.2'!$M$5</f>
        <v>7</v>
      </c>
      <c r="Z20" s="70">
        <f>'F.1'!$C$6+'F.1'!$I$6+'F.1'!$M$5+'F.1'!$D$17+'F.1'!$I$13+'F.1'!$M$16+'F.1'!$D$22+'F.1'!$H$23+'F.1'!$N$24+'F.2'!$D$6+'F.2'!$H$6+'F.2'!$N$5+'F.2'!$C$17</f>
        <v>6</v>
      </c>
      <c r="AA20" s="40">
        <f>'F.1'!$D$6+'F.1'!$H$6+'F.1'!$N$5+'F.1'!$C$17+'F.1'!$H$13+'F.1'!$N$16+'F.1'!$C$22+'F.1'!$I$23+'F.1'!$M$24+'F.2'!$C$6+'F.2'!$I$6+'F.2'!$M$5+'F.2'!$D$17</f>
        <v>7</v>
      </c>
      <c r="AB20" s="69">
        <f>'F.1'!$C$6+'F.1'!$I$6+'F.1'!$M$5+'F.1'!$D$17+'F.1'!$I$13+'F.1'!$M$16+'F.1'!$D$22+'F.1'!$H$23+'F.1'!$N$24+'F.2'!$D$6+'F.2'!$H$6+'F.2'!$N$5+'F.2'!$C$17+'F.2'!$H$13</f>
        <v>6</v>
      </c>
      <c r="AC20" s="41">
        <f>'F.1'!$D$6+'F.1'!$H$6+'F.1'!$N$5+'F.1'!$C$17+'F.1'!$H$13+'F.1'!$N$16+'F.1'!$C$22+'F.1'!$I$23+'F.1'!$M$24+'F.2'!$C$6+'F.2'!$I$6+'F.2'!$M$5+'F.2'!$D$17+'F.2'!$I$13</f>
        <v>7</v>
      </c>
      <c r="AD20" s="70">
        <f>'F.1'!$C$6+'F.1'!$I$6+'F.1'!$M$5+'F.1'!$D$17+'F.1'!$I$13+'F.1'!$M$16+'F.1'!$D$22+'F.1'!$H$23+'F.1'!$N$24+'F.2'!$D$6+'F.2'!$H$6+'F.2'!$N$5+'F.2'!$C$17+'F.2'!$H$13+'F.2'!$N$16</f>
        <v>6</v>
      </c>
      <c r="AE20" s="40">
        <f>'F.1'!$D$6+'F.1'!$H$6+'F.1'!$N$5+'F.1'!$C$17+'F.1'!$H$13+'F.1'!$N$16+'F.1'!$C$22+'F.1'!$I$23+'F.1'!$M$24+'F.2'!$C$6+'F.2'!$I$6+'F.2'!$M$5+'F.2'!$D$17+'F.2'!$I$13+'F.2'!$M$16</f>
        <v>7</v>
      </c>
      <c r="AF20" s="69">
        <f>'F.1'!$C$6+'F.1'!$I$6+'F.1'!$M$5+'F.1'!$D$17+'F.1'!$I$13+'F.1'!$M$16+'F.1'!$D$22+'F.1'!$H$23+'F.1'!$N$24+'F.2'!$D$6+'F.2'!$H$6+'F.2'!$N$5+'F.2'!$C$17+'F.2'!$H$13+'F.2'!$N$16+'F.2'!$C$22</f>
        <v>6</v>
      </c>
      <c r="AG20" s="41">
        <f>'F.1'!$D$6+'F.1'!$H$6+'F.1'!$N$5+'F.1'!$C$17+'F.1'!$H$13+'F.1'!$N$16+'F.1'!$C$22+'F.1'!$I$23+'F.1'!$M$24+'F.2'!$C$6+'F.2'!$I$6+'F.2'!$M$5+'F.2'!$D$17+'F.2'!$I$13+'F.2'!$M$16+'F.2'!$D$22</f>
        <v>7</v>
      </c>
      <c r="AH20" s="70">
        <f>'F.1'!$C$6+'F.1'!$I$6+'F.1'!$M$5+'F.1'!$D$17+'F.1'!$I$13+'F.1'!$M$16+'F.1'!$D$22+'F.1'!$H$23+'F.1'!$N$24+'F.2'!$D$6+'F.2'!$H$6+'F.2'!$N$5+'F.2'!$C$17+'F.2'!$H$13+'F.2'!$N$16+'F.2'!$C$22+'F.2'!$I$23</f>
        <v>6</v>
      </c>
      <c r="AI20" s="40">
        <f>'F.1'!$D$6+'F.1'!$H$6+'F.1'!$N$5+'F.1'!$C$17+'F.1'!$H$13+'F.1'!$N$16+'F.1'!$C$22+'F.1'!$I$23+'F.1'!$M$24+'F.2'!$C$6+'F.2'!$I$6+'F.2'!$M$5+'F.2'!$D$17+'F.2'!$I$13+'F.2'!$M$16+'F.2'!$D$22+'F.2'!$H$23</f>
        <v>7</v>
      </c>
      <c r="AJ20" s="69">
        <f>'F.1'!$C$6+'F.1'!$I$6+'F.1'!$M$5+'F.1'!$D$17+'F.1'!$I$13+'F.1'!$M$16+'F.1'!$D$22+'F.1'!$H$23+'F.1'!$N$24+'F.2'!$D$6+'F.2'!$H$6+'F.2'!$N$5+'F.2'!$C$17+'F.2'!$H$13+'F.2'!$N$16+'F.2'!$C$22+'F.2'!$I$23+'F.2'!$M$24</f>
        <v>6</v>
      </c>
      <c r="AK20" s="41">
        <f>'F.1'!$D$6+'F.1'!$H$6+'F.1'!$N$5+'F.1'!$C$17+'F.1'!$H$13+'F.1'!$N$16+'F.1'!$C$22+'F.1'!$I$23+'F.1'!$M$24+'F.2'!$C$6+'F.2'!$I$6+'F.2'!$M$5+'F.2'!$D$17+'F.2'!$I$13+'F.2'!$M$16+'F.2'!$D$22+'F.2'!$H$23+'F.2'!$N$24</f>
        <v>7</v>
      </c>
    </row>
    <row r="21" spans="1:37" ht="12.75">
      <c r="A21" s="39" t="str">
        <f>'T.'!B10</f>
        <v>EDESSA SPOR</v>
      </c>
      <c r="B21" s="70">
        <f>'F.1'!$C$7</f>
        <v>1</v>
      </c>
      <c r="C21" s="40">
        <f>'F.1'!$D$7</f>
        <v>1</v>
      </c>
      <c r="D21" s="69">
        <f>'F.1'!$C$7+'F.1'!$I$5</f>
        <v>3</v>
      </c>
      <c r="E21" s="41">
        <f>'F.1'!$D$7+'F.1'!$H$5</f>
        <v>4</v>
      </c>
      <c r="F21" s="70">
        <f>'F.1'!$C$7+'F.1'!$I$5+'F.1'!$M$6</f>
        <v>3</v>
      </c>
      <c r="G21" s="40">
        <f>'F.1'!$D$7+'F.1'!$H$5+'F.1'!$N$6</f>
        <v>4</v>
      </c>
      <c r="H21" s="69">
        <f>'F.1'!$C$7+'F.1'!$I$5+'F.1'!$M$6+'F.1'!$D$15</f>
        <v>3</v>
      </c>
      <c r="I21" s="41">
        <f>'F.1'!$D$7+'F.1'!$H$5+'F.1'!$N$6+'F.1'!$C$15</f>
        <v>4</v>
      </c>
      <c r="J21" s="70">
        <f>'F.1'!$C$7+'F.1'!$I$5+'F.1'!$M$6+'F.1'!$D$15+'F.1'!$H$13</f>
        <v>3</v>
      </c>
      <c r="K21" s="40">
        <f>'F.1'!$D$7+'F.1'!$H$5+'F.1'!$N$6+'F.1'!$C$15+'F.1'!$I$13</f>
        <v>4</v>
      </c>
      <c r="L21" s="69">
        <f>'F.1'!$C$7+'F.1'!$I$5+'F.1'!$M$6+'F.1'!$D$15+'F.1'!$H$13+'F.1'!$N$17</f>
        <v>3</v>
      </c>
      <c r="M21" s="41">
        <f>'F.1'!$D$7+'F.1'!$H$5+'F.1'!$N$6+'F.1'!$C$15+'F.1'!$I$13+'F.1'!$M$17</f>
        <v>4</v>
      </c>
      <c r="N21" s="70">
        <f>'F.1'!$C$7+'F.1'!$I$5+'F.1'!$M$6+'F.1'!$D$15+'F.1'!$H$13+'F.1'!$N$17+'F.1'!$D$21</f>
        <v>3</v>
      </c>
      <c r="O21" s="40">
        <f>'F.1'!$D$7+'F.1'!$H$5+'F.1'!$N$6+'F.1'!$C$15+'F.1'!$I$13+'F.1'!$M$17+'F.1'!$C$21</f>
        <v>4</v>
      </c>
      <c r="P21" s="69">
        <f>'F.1'!$C$7+'F.1'!$I$5+'F.1'!$M$6+'F.1'!$D$15+'F.1'!$H$13+'F.1'!$N$17+'F.1'!$D$21+'F.1'!$H$24</f>
        <v>3</v>
      </c>
      <c r="Q21" s="41">
        <f>'F.1'!$D$7+'F.1'!$H$5+'F.1'!$N$6+'F.1'!$C$15+'F.1'!$I$13+'F.1'!$M$17+'F.1'!$C$21+'F.1'!$I$24</f>
        <v>4</v>
      </c>
      <c r="R21" s="70">
        <f>'F.1'!$C$7+'F.1'!$I$5+'F.1'!$M$6+'F.1'!$D$15+'F.1'!$H$13+'F.1'!$N$17+'F.1'!$D$21+'F.1'!$H$24+'F.1'!$N$23</f>
        <v>3</v>
      </c>
      <c r="S21" s="40">
        <f>'F.1'!$D$7+'F.1'!$H$5+'F.1'!$N$6+'F.1'!$C$15+'F.1'!$I$13+'F.1'!$M$17+'F.1'!$C$21+'F.1'!$I$24+'F.1'!$M$23</f>
        <v>4</v>
      </c>
      <c r="T21" s="69">
        <f>'F.1'!$C$7+'F.1'!$I$5+'F.1'!$M$6+'F.1'!$D$15+'F.1'!$H$13+'F.1'!$N$17+'F.1'!$D$21+'F.1'!$H$24+'F.1'!$N$23+'F.2'!$D$7</f>
        <v>3</v>
      </c>
      <c r="U21" s="41">
        <f>'F.1'!$D$7+'F.1'!$H$5+'F.1'!$N$6+'F.1'!$C$15+'F.1'!$I$13+'F.1'!$M$17+'F.1'!$C$21+'F.1'!$I$24+'F.1'!$M$23+'F.2'!$C$7</f>
        <v>4</v>
      </c>
      <c r="V21" s="70">
        <f>'F.1'!$C$7+'F.1'!$I$5+'F.1'!$M$6+'F.1'!$D$15+'F.1'!$H$13+'F.1'!$N$17+'F.1'!$D$21+'F.1'!$H$24+'F.1'!$N$23+'F.2'!$D$7+'F.2'!$H$5</f>
        <v>3</v>
      </c>
      <c r="W21" s="40">
        <f>'F.1'!$D$7+'F.1'!$H$5+'F.1'!$N$6+'F.1'!$C$15+'F.1'!$I$13+'F.1'!$M$17+'F.1'!$C$21+'F.1'!$I$24+'F.1'!$M$23+'F.2'!$C$7+'F.2'!$I$5</f>
        <v>4</v>
      </c>
      <c r="X21" s="69">
        <f>'F.1'!$C$7+'F.1'!$I$5+'F.1'!$M$6+'F.1'!$D$15+'F.1'!$H$13+'F.1'!$N$17+'F.1'!$D$21+'F.1'!$H$24+'F.1'!$N$23+'F.2'!$D$7+'F.2'!$H$5+'F.2'!$N$6</f>
        <v>3</v>
      </c>
      <c r="Y21" s="41">
        <f>'F.1'!$D$7+'F.1'!$H$5+'F.1'!$N$6+'F.1'!$C$15+'F.1'!$I$13+'F.1'!$M$17+'F.1'!$C$21+'F.1'!$I$24+'F.1'!$M$23+'F.2'!$C$7+'F.2'!$I$5+'F.2'!$M$6</f>
        <v>4</v>
      </c>
      <c r="Z21" s="70">
        <f>'F.1'!$C$7+'F.1'!$I$5+'F.1'!$M$6+'F.1'!$D$15+'F.1'!$H$13+'F.1'!$N$17+'F.1'!$D$21+'F.1'!$H$24+'F.1'!$N$23+'F.2'!$D$7+'F.2'!$H$5+'F.2'!$N$6+'F.2'!$C$15</f>
        <v>3</v>
      </c>
      <c r="AA21" s="40">
        <f>'F.1'!$D$7+'F.1'!$H$5+'F.1'!$N$6+'F.1'!$C$15+'F.1'!$I$13+'F.1'!$M$17+'F.1'!$C$21+'F.1'!$I$24+'F.1'!$M$23+'F.2'!$C$7+'F.2'!$I$5+'F.2'!$M$6+'F.2'!$D$15</f>
        <v>4</v>
      </c>
      <c r="AB21" s="69">
        <f>'F.1'!$C$7+'F.1'!$I$5+'F.1'!$M$6+'F.1'!$D$15+'F.1'!$H$13+'F.1'!$N$17+'F.1'!$D$21+'F.1'!$H$24+'F.1'!$N$23+'F.2'!$D$7+'F.2'!$H$5+'F.2'!$N$6+'F.2'!$C$15+'F.2'!$I$13</f>
        <v>3</v>
      </c>
      <c r="AC21" s="41">
        <f>'F.1'!$D$7+'F.1'!$H$5+'F.1'!$N$6+'F.1'!$C$15+'F.1'!$I$13+'F.1'!$M$17+'F.1'!$C$21+'F.1'!$I$24+'F.1'!$M$23+'F.2'!$C$7+'F.2'!$I$5+'F.2'!$M$6+'F.2'!$D$15+'F.2'!$H$13</f>
        <v>4</v>
      </c>
      <c r="AD21" s="70">
        <f>'F.1'!$C$7+'F.1'!$I$5+'F.1'!$M$6+'F.1'!$D$15+'F.1'!$H$13+'F.1'!$N$17+'F.1'!$D$21+'F.1'!$H$24+'F.1'!$N$23+'F.2'!$D$7+'F.2'!$H$5+'F.2'!$N$6+'F.2'!$C$15+'F.2'!$I$13+'F.2'!$M$17</f>
        <v>3</v>
      </c>
      <c r="AE21" s="40">
        <f>'F.1'!$D$7+'F.1'!$H$5+'F.1'!$N$6+'F.1'!$C$15+'F.1'!$I$13+'F.1'!$M$17+'F.1'!$C$21+'F.1'!$I$24+'F.1'!$M$23+'F.2'!$C$7+'F.2'!$I$5+'F.2'!$M$6+'F.2'!$D$15+'F.2'!$H$13+'F.2'!$N$17</f>
        <v>4</v>
      </c>
      <c r="AF21" s="69">
        <f>'F.1'!$C$7+'F.1'!$I$5+'F.1'!$M$6+'F.1'!$D$15+'F.1'!$H$13+'F.1'!$N$17+'F.1'!$D$21+'F.1'!$H$24+'F.1'!$N$23+'F.2'!$D$7+'F.2'!$H$5+'F.2'!$N$6+'F.2'!$C$15+'F.2'!$I$13+'F.2'!$M$17+'F.2'!$C$21</f>
        <v>3</v>
      </c>
      <c r="AG21" s="41">
        <f>'F.1'!$D$7+'F.1'!$H$5+'F.1'!$N$6+'F.1'!$C$15+'F.1'!$I$13+'F.1'!$M$17+'F.1'!$C$21+'F.1'!$I$24+'F.1'!$M$23+'F.2'!$C$7+'F.2'!$I$5+'F.2'!$M$6+'F.2'!$D$15+'F.2'!$H$13+'F.2'!$N$17+'F.2'!$D$21</f>
        <v>4</v>
      </c>
      <c r="AH21" s="70">
        <f>'F.1'!$C$7+'F.1'!$I$5+'F.1'!$M$6+'F.1'!$D$15+'F.1'!$H$13+'F.1'!$N$17+'F.1'!$D$21+'F.1'!$H$24+'F.1'!$N$23+'F.2'!$D$7+'F.2'!$H$5+'F.2'!$N$6+'F.2'!$C$15+'F.2'!$I$13+'F.2'!$M$17+'F.2'!$C$21+'F.2'!$I$24</f>
        <v>3</v>
      </c>
      <c r="AI21" s="40">
        <f>'F.1'!$D$7+'F.1'!$H$5+'F.1'!$N$6+'F.1'!$C$15+'F.1'!$I$13+'F.1'!$M$17+'F.1'!$C$21+'F.1'!$I$24+'F.1'!$M$23+'F.2'!$C$7+'F.2'!$I$5+'F.2'!$M$6+'F.2'!$D$15+'F.2'!$H$13+'F.2'!$N$17+'F.2'!$D$21+'F.2'!$H$24</f>
        <v>4</v>
      </c>
      <c r="AJ21" s="69">
        <f>'F.1'!$C$7+'F.1'!$I$5+'F.1'!$M$6+'F.1'!$D$15+'F.1'!$H$13+'F.1'!$N$17+'F.1'!$D$21+'F.1'!$H$24+'F.1'!$N$23+'F.2'!$D$7+'F.2'!$H$5+'F.2'!$N$6+'F.2'!$C$15+'F.2'!$I$13+'F.2'!$M$17+'F.2'!$C$21+'F.2'!$I$24+'F.2'!$M$23</f>
        <v>3</v>
      </c>
      <c r="AK21" s="41">
        <f>'F.1'!$D$7+'F.1'!$H$5+'F.1'!$N$6+'F.1'!$C$15+'F.1'!$I$13+'F.1'!$M$17+'F.1'!$C$21+'F.1'!$I$24+'F.1'!$M$23+'F.2'!$C$7+'F.2'!$I$5+'F.2'!$M$6+'F.2'!$D$15+'F.2'!$H$13+'F.2'!$N$17+'F.2'!$D$21+'F.2'!$H$24+'F.2'!$N$23</f>
        <v>4</v>
      </c>
    </row>
    <row r="22" spans="1:37" ht="12.75">
      <c r="A22" s="42" t="str">
        <f>'T.'!B11</f>
        <v>YENİ HARRAN </v>
      </c>
      <c r="B22" s="70">
        <f>'F.1'!$C$8</f>
        <v>1</v>
      </c>
      <c r="C22" s="40">
        <f>'F.1'!$D$8</f>
        <v>1</v>
      </c>
      <c r="D22" s="69">
        <f>'F.1'!$C$8+'F.1'!$I$8</f>
        <v>7</v>
      </c>
      <c r="E22" s="41">
        <f>'F.1'!$D$8+'F.1'!$H$8</f>
        <v>2</v>
      </c>
      <c r="F22" s="70">
        <f>'F.1'!$C$8+'F.1'!$I$8+'F.1'!$M$7</f>
        <v>7</v>
      </c>
      <c r="G22" s="40">
        <f>'F.1'!$D$8+'F.1'!$H$8+'F.1'!$N$7</f>
        <v>2</v>
      </c>
      <c r="H22" s="69">
        <f>'F.1'!$C$8+'F.1'!$I$8+'F.1'!$M$7+'F.1'!$D$14</f>
        <v>7</v>
      </c>
      <c r="I22" s="41">
        <f>'F.1'!$D$8+'F.1'!$H$8+'F.1'!$N$7+'F.1'!$C$14</f>
        <v>2</v>
      </c>
      <c r="J22" s="70">
        <f>'F.1'!$C$8+'F.1'!$I$8+'F.1'!$M$7+'F.1'!$D$14+'F.1'!$H$14</f>
        <v>7</v>
      </c>
      <c r="K22" s="40">
        <f>'F.1'!$D$8+'F.1'!$H$8+'F.1'!$N$7+'F.1'!$C$14+'F.1'!$I$14</f>
        <v>2</v>
      </c>
      <c r="L22" s="69">
        <f>'F.1'!$C$8+'F.1'!$I$8+'F.1'!$M$7+'F.1'!$D$14+'F.1'!$H$14+'F.1'!$N$16</f>
        <v>7</v>
      </c>
      <c r="M22" s="41">
        <f>'F.1'!$D$8+'F.1'!$H$8+'F.1'!$N$7+'F.1'!$C$14+'F.1'!$I$14+'F.1'!$M$16</f>
        <v>2</v>
      </c>
      <c r="N22" s="70">
        <f>'F.1'!$C$8+'F.1'!$I$8+'F.1'!$M$7+'F.1'!$D$14+'F.1'!$H$14+'F.1'!$N$16+'F.1'!$C$21</f>
        <v>7</v>
      </c>
      <c r="O22" s="40">
        <f>'F.1'!$D$8+'F.1'!$H$8+'F.1'!$N$7+'F.1'!$C$14+'F.1'!$I$14+'F.1'!$M$16+'F.1'!$D$21</f>
        <v>2</v>
      </c>
      <c r="P22" s="69">
        <f>'F.1'!$C$8+'F.1'!$I$8+'F.1'!$M$7+'F.1'!$D$14+'F.1'!$H$14+'F.1'!$N$16+'F.1'!$C$21+'F.1'!$H$25</f>
        <v>7</v>
      </c>
      <c r="Q22" s="41">
        <f>'F.1'!$D$8+'F.1'!$H$8+'F.1'!$N$7+'F.1'!$C$14+'F.1'!$I$14+'F.1'!$M$16+'F.1'!$D$21+'F.1'!$I$25</f>
        <v>2</v>
      </c>
      <c r="R22" s="70">
        <f>'F.1'!$C$8+'F.1'!$I$8+'F.1'!$M$7+'F.1'!$D$14+'F.1'!$H$14+'F.1'!$N$16+'F.1'!$C$21+'F.1'!$H$25+'F.1'!$N$22</f>
        <v>7</v>
      </c>
      <c r="S22" s="40">
        <f>'F.1'!$D$8+'F.1'!$H$8+'F.1'!$N$7+'F.1'!$C$14+'F.1'!$I$14+'F.1'!$M$16+'F.1'!$D$21+'F.1'!$I$25+'F.1'!$M$22</f>
        <v>2</v>
      </c>
      <c r="T22" s="69">
        <f>'F.1'!$C$8+'F.1'!$I$8+'F.1'!$M$7+'F.1'!$D$14+'F.1'!$H$14+'F.1'!$N$16+'F.1'!$C$21+'F.1'!$H$25+'F.1'!$N$22+'F.2'!$D$8</f>
        <v>7</v>
      </c>
      <c r="U22" s="41">
        <f>'F.1'!$D$8+'F.1'!$H$8+'F.1'!$N$7+'F.1'!$C$14+'F.1'!$I$14+'F.1'!$M$16+'F.1'!$D$21+'F.1'!$I$25+'F.1'!$M$22+'F.2'!$C$8</f>
        <v>2</v>
      </c>
      <c r="V22" s="70">
        <f>'F.1'!$C$8+'F.1'!$I$8+'F.1'!$M$7+'F.1'!$D$14+'F.1'!$H$14+'F.1'!$N$16+'F.1'!$C$21+'F.1'!$H$25+'F.1'!$N$22+'F.2'!$D$8+'F.2'!$H$8</f>
        <v>7</v>
      </c>
      <c r="W22" s="40">
        <f>'F.1'!$D$8+'F.1'!$H$8+'F.1'!$N$7+'F.1'!$C$14+'F.1'!$I$14+'F.1'!$M$16+'F.1'!$D$21+'F.1'!$I$25+'F.1'!$M$22+'F.2'!$C$8+'F.2'!$I$8</f>
        <v>2</v>
      </c>
      <c r="X22" s="69">
        <f>'F.1'!$C$8+'F.1'!$I$8+'F.1'!$M$7+'F.1'!$D$14+'F.1'!$H$14+'F.1'!$N$16+'F.1'!$C$21+'F.1'!$H$25+'F.1'!$N$22+'F.2'!$D$8+'F.2'!$H$8+'F.2'!$N$7</f>
        <v>7</v>
      </c>
      <c r="Y22" s="41">
        <f>'F.1'!$D$8+'F.1'!$H$8+'F.1'!$N$7+'F.1'!$C$14+'F.1'!$I$14+'F.1'!$M$16+'F.1'!$D$21+'F.1'!$I$25+'F.1'!$M$22+'F.2'!$C$8+'F.2'!$I$8+'F.2'!$M$7</f>
        <v>2</v>
      </c>
      <c r="Z22" s="70">
        <f>'F.1'!$C$8+'F.1'!$I$8+'F.1'!$M$7+'F.1'!$D$14+'F.1'!$H$14+'F.1'!$N$16+'F.1'!$C$21+'F.1'!$H$25+'F.1'!$N$22+'F.2'!$D$8+'F.2'!$H$8+'F.2'!$N$7+'F.2'!$C$14</f>
        <v>7</v>
      </c>
      <c r="AA22" s="40">
        <f>'F.1'!$D$8+'F.1'!$H$8+'F.1'!$N$7+'F.1'!$C$14+'F.1'!$I$14+'F.1'!$M$16+'F.1'!$D$21+'F.1'!$I$25+'F.1'!$M$22+'F.2'!$C$8+'F.2'!$I$8+'F.2'!$M$7+'F.2'!$D$14</f>
        <v>2</v>
      </c>
      <c r="AB22" s="69">
        <f>'F.1'!$C$8+'F.1'!$I$8+'F.1'!$M$7+'F.1'!$D$14+'F.1'!$H$14+'F.1'!$N$16+'F.1'!$C$21+'F.1'!$H$25+'F.1'!$N$22+'F.2'!$D$8+'F.2'!$H$8+'F.2'!$N$7+'F.2'!$C$14+'F.2'!$I$14</f>
        <v>7</v>
      </c>
      <c r="AC22" s="41">
        <f>'F.1'!$D$8+'F.1'!$H$8+'F.1'!$N$7+'F.1'!$C$14+'F.1'!$I$14+'F.1'!$M$16+'F.1'!$D$21+'F.1'!$I$25+'F.1'!$M$22+'F.2'!$C$8+'F.2'!$I$8+'F.2'!$M$7+'F.2'!$D$14+'F.2'!$H$14</f>
        <v>2</v>
      </c>
      <c r="AD22" s="70">
        <f>'F.1'!$C$8+'F.1'!$I$8+'F.1'!$M$7+'F.1'!$D$14+'F.1'!$H$14+'F.1'!$N$16+'F.1'!$C$21+'F.1'!$H$25+'F.1'!$N$22+'F.2'!$D$8+'F.2'!$H$8+'F.2'!$N$7+'F.2'!$C$14+'F.2'!$I$14+'F.2'!$M$16</f>
        <v>7</v>
      </c>
      <c r="AE22" s="40">
        <f>'F.1'!$D$8+'F.1'!$H$8+'F.1'!$N$7+'F.1'!$C$14+'F.1'!$I$14+'F.1'!$M$16+'F.1'!$D$21+'F.1'!$I$25+'F.1'!$M$22+'F.2'!$C$8+'F.2'!$I$8+'F.2'!$M$7+'F.2'!$D$14+'F.2'!$H$14+'F.2'!$N$16</f>
        <v>2</v>
      </c>
      <c r="AF22" s="69">
        <f>'F.1'!$C$8+'F.1'!$I$8+'F.1'!$M$7+'F.1'!$D$14+'F.1'!$H$14+'F.1'!$N$16+'F.1'!$C$21+'F.1'!$H$25+'F.1'!$N$22+'F.2'!$D$8+'F.2'!$H$8+'F.2'!$N$7+'F.2'!$C$14+'F.2'!$I$14+'F.2'!$M$16+'F.2'!$D$21</f>
        <v>7</v>
      </c>
      <c r="AG22" s="41">
        <f>'F.1'!$D$8+'F.1'!$H$8+'F.1'!$N$7+'F.1'!$C$14+'F.1'!$I$14+'F.1'!$M$16+'F.1'!$D$21+'F.1'!$I$25+'F.1'!$M$22+'F.2'!$C$8+'F.2'!$I$8+'F.2'!$M$7+'F.2'!$D$14+'F.2'!$H$14+'F.2'!$N$16+'F.2'!$C$21</f>
        <v>2</v>
      </c>
      <c r="AH22" s="70">
        <f>'F.1'!$C$8+'F.1'!$I$8+'F.1'!$M$7+'F.1'!$D$14+'F.1'!$H$14+'F.1'!$N$16+'F.1'!$C$21+'F.1'!$H$25+'F.1'!$N$22+'F.2'!$D$8+'F.2'!$H$8+'F.2'!$N$7+'F.2'!$C$14+'F.2'!$I$14+'F.2'!$M$16+'F.2'!$D$21+'F.2'!$I$25</f>
        <v>7</v>
      </c>
      <c r="AI22" s="40">
        <f>'F.1'!$D$8+'F.1'!$H$8+'F.1'!$N$7+'F.1'!$C$14+'F.1'!$I$14+'F.1'!$M$16+'F.1'!$D$21+'F.1'!$I$25+'F.1'!$M$22+'F.2'!$C$8+'F.2'!$I$8+'F.2'!$M$7+'F.2'!$D$14+'F.2'!$H$14+'F.2'!$N$16+'F.2'!$C$21+'F.2'!$H$25</f>
        <v>2</v>
      </c>
      <c r="AJ22" s="69">
        <f>'F.1'!$C$8+'F.1'!$I$8+'F.1'!$M$7+'F.1'!$D$14+'F.1'!$H$14+'F.1'!$N$16+'F.1'!$C$21+'F.1'!$H$25+'F.1'!$N$22+'F.2'!$D$8+'F.2'!$H$8+'F.2'!$N$7+'F.2'!$C$14+'F.2'!$I$14+'F.2'!$M$16+'F.2'!$D$21+'F.2'!$I$25+'F.2'!$M$22</f>
        <v>7</v>
      </c>
      <c r="AK22" s="41">
        <f>'F.1'!$D$8+'F.1'!$H$8+'F.1'!$N$7+'F.1'!$C$14+'F.1'!$I$14+'F.1'!$M$16+'F.1'!$D$21+'F.1'!$I$25+'F.1'!$M$22+'F.2'!$C$8+'F.2'!$I$8+'F.2'!$M$7+'F.2'!$D$14+'F.2'!$H$14+'F.2'!$N$16+'F.2'!$C$21+'F.2'!$H$25+'F.2'!$N$22</f>
        <v>2</v>
      </c>
    </row>
    <row r="23" spans="1:37" ht="12.75">
      <c r="A23" s="39" t="str">
        <f>'T.'!B12</f>
        <v>REHA GENÇLİK</v>
      </c>
      <c r="B23" s="70">
        <f>'F.1'!$C$9</f>
        <v>1</v>
      </c>
      <c r="C23" s="40">
        <f>'F.1'!$D$9</f>
        <v>2</v>
      </c>
      <c r="D23" s="69">
        <f>'F.1'!$C$9+'F.1'!$I$7</f>
        <v>4</v>
      </c>
      <c r="E23" s="41">
        <f>'F.1'!$D$9+'F.1'!$H$7</f>
        <v>4</v>
      </c>
      <c r="F23" s="70">
        <f>'F.1'!$C$9+'F.1'!$I$7+'F.1'!$M$8</f>
        <v>4</v>
      </c>
      <c r="G23" s="40">
        <f>'F.1'!$D$9+'F.1'!$H$7+'F.1'!$N$8</f>
        <v>4</v>
      </c>
      <c r="H23" s="69">
        <f>'F.1'!$C$9+'F.1'!$I$7+'F.1'!$M$8+'F.1'!$D$13</f>
        <v>4</v>
      </c>
      <c r="I23" s="41">
        <f>'F.1'!$D$9+'F.1'!$H$7+'F.1'!$N$8+'F.1'!$C$13</f>
        <v>4</v>
      </c>
      <c r="J23" s="70">
        <f>'F.1'!$C$9+'F.1'!$I$7+'F.1'!$M$8+'F.1'!$D$13+'F.1'!$H$15</f>
        <v>4</v>
      </c>
      <c r="K23" s="40">
        <f>'F.1'!$D$9+'F.1'!$H$7+'F.1'!$N$8+'F.1'!$C$13+'F.1'!$I$15</f>
        <v>4</v>
      </c>
      <c r="L23" s="69">
        <f>'F.1'!$C$9+'F.1'!$I$7+'F.1'!$M$8+'F.1'!$D$13+'F.1'!$H$15+'F.1'!$N$15</f>
        <v>4</v>
      </c>
      <c r="M23" s="41">
        <f>'F.1'!$D$9+'F.1'!$H$7+'F.1'!$N$8+'F.1'!$C$13+'F.1'!$I$15+'F.1'!$M$15</f>
        <v>4</v>
      </c>
      <c r="N23" s="70">
        <f>'F.1'!$C$9+'F.1'!$I$7+'F.1'!$M$8+'F.1'!$D$13+'F.1'!$H$15+'F.1'!$N$15+'F.1'!$C$22</f>
        <v>4</v>
      </c>
      <c r="O23" s="40">
        <f>'F.1'!$D$9+'F.1'!$H$7+'F.1'!$N$8+'F.1'!$C$13+'F.1'!$I$15+'F.1'!$M$15+'F.1'!$D$22</f>
        <v>4</v>
      </c>
      <c r="P23" s="69">
        <f>'F.1'!$C$9+'F.1'!$I$7+'F.1'!$M$8+'F.1'!$D$13+'F.1'!$H$15+'F.1'!$N$15+'F.1'!$C$22+'F.1'!$I$24</f>
        <v>4</v>
      </c>
      <c r="Q23" s="41">
        <f>'F.1'!$D$9+'F.1'!$H$7+'F.1'!$N$8+'F.1'!$C$13+'F.1'!$I$15+'F.1'!$M$15+'F.1'!$D$22+'F.1'!$H$24</f>
        <v>4</v>
      </c>
      <c r="R23" s="70">
        <f>'F.1'!$C$9+'F.1'!$I$7+'F.1'!$M$8+'F.1'!$D$13+'F.1'!$H$15+'F.1'!$N$15+'F.1'!$C$22+'F.1'!$I$24+'F.1'!$M$22</f>
        <v>4</v>
      </c>
      <c r="S23" s="40">
        <f>'F.1'!$D$9+'F.1'!$H$7+'F.1'!$N$8+'F.1'!$C$13+'F.1'!$I$15+'F.1'!$M$15+'F.1'!$D$22+'F.1'!$H$24+'F.1'!$N$22</f>
        <v>4</v>
      </c>
      <c r="T23" s="69">
        <f>'F.1'!$C$9+'F.1'!$I$7+'F.1'!$M$8+'F.1'!$D$13+'F.1'!$H$15+'F.1'!$N$15+'F.1'!$C$22+'F.1'!$I$24+'F.1'!$M$22+'F.2'!$D$9</f>
        <v>4</v>
      </c>
      <c r="U23" s="41">
        <f>'F.1'!$D$9+'F.1'!$H$7+'F.1'!$N$8+'F.1'!$C$13+'F.1'!$I$15+'F.1'!$M$15+'F.1'!$D$22+'F.1'!$H$24+'F.1'!$N$22+'F.2'!$C$9</f>
        <v>4</v>
      </c>
      <c r="V23" s="70">
        <f>'F.1'!$C$9+'F.1'!$I$7+'F.1'!$M$8+'F.1'!$D$13+'F.1'!$H$15+'F.1'!$N$15+'F.1'!$C$22+'F.1'!$I$24+'F.1'!$M$22+'F.2'!$D$9+'F.2'!$H$7</f>
        <v>4</v>
      </c>
      <c r="W23" s="40">
        <f>'F.1'!$D$9+'F.1'!$H$7+'F.1'!$N$8+'F.1'!$C$13+'F.1'!$I$15+'F.1'!$M$15+'F.1'!$D$22+'F.1'!$H$24+'F.1'!$N$22+'F.2'!$C$9+'F.2'!$I$7</f>
        <v>4</v>
      </c>
      <c r="X23" s="69">
        <f>'F.1'!$C$9+'F.1'!$I$7+'F.1'!$M$8+'F.1'!$D$13+'F.1'!$H$15+'F.1'!$N$15+'F.1'!$C$22+'F.1'!$I$24+'F.1'!$M$22+'F.2'!$D$9+'F.2'!$H$7+'F.2'!$N$8</f>
        <v>4</v>
      </c>
      <c r="Y23" s="41">
        <f>'F.1'!$D$9+'F.1'!$H$7+'F.1'!$N$8+'F.1'!$C$13+'F.1'!$I$15+'F.1'!$M$15+'F.1'!$D$22+'F.1'!$H$24+'F.1'!$N$22+'F.2'!$C$9+'F.2'!$I$7+'F.2'!$M$8</f>
        <v>4</v>
      </c>
      <c r="Z23" s="70">
        <f>'F.1'!$C$9+'F.1'!$I$7+'F.1'!$M$8+'F.1'!$D$13+'F.1'!$H$15+'F.1'!$N$15+'F.1'!$C$22+'F.1'!$I$24+'F.1'!$M$22+'F.2'!$D$9+'F.2'!$H$7+'F.2'!$N$8+'F.2'!$C$13</f>
        <v>4</v>
      </c>
      <c r="AA23" s="40">
        <f>'F.1'!$D$9+'F.1'!$H$7+'F.1'!$N$8+'F.1'!$C$13+'F.1'!$I$15+'F.1'!$M$15+'F.1'!$D$22+'F.1'!$H$24+'F.1'!$N$22+'F.2'!$C$9+'F.2'!$I$7+'F.2'!$M$8+'F.2'!$D$13</f>
        <v>4</v>
      </c>
      <c r="AB23" s="69">
        <f>'F.1'!$C$9+'F.1'!$I$7+'F.1'!$M$8+'F.1'!$D$13+'F.1'!$H$15+'F.1'!$N$15+'F.1'!$C$22+'F.1'!$I$24+'F.1'!$M$22+'F.2'!$D$9+'F.2'!$H$7+'F.2'!$N$8+'F.2'!$C$13+'F.2'!$I$15</f>
        <v>4</v>
      </c>
      <c r="AC23" s="41">
        <f>'F.1'!$D$9+'F.1'!$H$7+'F.1'!$N$8+'F.1'!$C$13+'F.1'!$I$15+'F.1'!$M$15+'F.1'!$D$22+'F.1'!$H$24+'F.1'!$N$22+'F.2'!$C$9+'F.2'!$I$7+'F.2'!$M$8+'F.2'!$D$13+'F.2'!$H$15</f>
        <v>4</v>
      </c>
      <c r="AD23" s="70">
        <f>'F.1'!$C$9+'F.1'!$I$7+'F.1'!$M$8+'F.1'!$D$13+'F.1'!$H$15+'F.1'!$N$15+'F.1'!$C$22+'F.1'!$I$24+'F.1'!$M$22+'F.2'!$D$9+'F.2'!$H$7+'F.2'!$N$8+'F.2'!$C$13+'F.2'!$I$15+'F.2'!$M$15</f>
        <v>4</v>
      </c>
      <c r="AE23" s="40">
        <f>'F.1'!$D$9+'F.1'!$H$7+'F.1'!$N$8+'F.1'!$C$13+'F.1'!$I$15+'F.1'!$M$15+'F.1'!$D$22+'F.1'!$H$24+'F.1'!$N$22+'F.2'!$C$9+'F.2'!$I$7+'F.2'!$M$8+'F.2'!$D$13+'F.2'!$H$15+'F.2'!$N$15</f>
        <v>4</v>
      </c>
      <c r="AF23" s="69">
        <f>'F.1'!$C$9+'F.1'!$I$7+'F.1'!$M$8+'F.1'!$D$13+'F.1'!$H$15+'F.1'!$N$15+'F.1'!$C$22+'F.1'!$I$24+'F.1'!$M$22+'F.2'!$D$9+'F.2'!$H$7+'F.2'!$N$8+'F.2'!$C$13+'F.2'!$I$15+'F.2'!$M$15+'F.2'!$D$22</f>
        <v>4</v>
      </c>
      <c r="AG23" s="41">
        <f>'F.1'!$D$9+'F.1'!$H$7+'F.1'!$N$8+'F.1'!$C$13+'F.1'!$I$15+'F.1'!$M$15+'F.1'!$D$22+'F.1'!$H$24+'F.1'!$N$22+'F.2'!$C$9+'F.2'!$I$7+'F.2'!$M$8+'F.2'!$D$13+'F.2'!$H$15+'F.2'!$N$15+'F.2'!$C$22</f>
        <v>4</v>
      </c>
      <c r="AH23" s="70">
        <f>'F.1'!$C$9+'F.1'!$I$7+'F.1'!$M$8+'F.1'!$D$13+'F.1'!$H$15+'F.1'!$N$15+'F.1'!$C$22+'F.1'!$I$24+'F.1'!$M$22+'F.2'!$D$9+'F.2'!$H$7+'F.2'!$N$8+'F.2'!$C$13+'F.2'!$I$15+'F.2'!$M$15+'F.2'!$D$22+'F.2'!$H$24</f>
        <v>4</v>
      </c>
      <c r="AI23" s="40">
        <f>'F.1'!$D$9+'F.1'!$H$7+'F.1'!$N$8+'F.1'!$C$13+'F.1'!$I$15+'F.1'!$M$15+'F.1'!$D$22+'F.1'!$H$24+'F.1'!$N$22+'F.2'!$C$9+'F.2'!$I$7+'F.2'!$M$8+'F.2'!$D$13+'F.2'!$H$15+'F.2'!$N$15+'F.2'!$C$22+'F.2'!$I$24</f>
        <v>4</v>
      </c>
      <c r="AJ23" s="69">
        <f>'F.1'!$C$9+'F.1'!$I$7+'F.1'!$M$8+'F.1'!$D$13+'F.1'!$H$15+'F.1'!$N$15+'F.1'!$C$22+'F.1'!$I$24+'F.1'!$M$22+'F.2'!$D$9+'F.2'!$H$7+'F.2'!$N$8+'F.2'!$C$13+'F.2'!$I$15+'F.2'!$M$15+'F.2'!$D$22+'F.2'!$H$24+'F.2'!$N$22</f>
        <v>4</v>
      </c>
      <c r="AK23" s="41">
        <f>'F.1'!$D$9+'F.1'!$H$7+'F.1'!$N$8+'F.1'!$C$13+'F.1'!$I$15+'F.1'!$M$15+'F.1'!$D$22+'F.1'!$H$24+'F.1'!$N$22+'F.2'!$C$9+'F.2'!$I$7+'F.2'!$M$8+'F.2'!$D$13+'F.2'!$H$15+'F.2'!$N$15+'F.2'!$C$22+'F.2'!$I$24+'F.2'!$M$22</f>
        <v>4</v>
      </c>
    </row>
    <row r="24" spans="1:37" ht="12.75">
      <c r="A24" s="42" t="str">
        <f>'T.'!B13</f>
        <v>KARŞIYAKA </v>
      </c>
      <c r="B24" s="70">
        <f>'F.1'!$D$8</f>
        <v>1</v>
      </c>
      <c r="C24" s="40">
        <f>'F.1'!$C$8</f>
        <v>1</v>
      </c>
      <c r="D24" s="69">
        <f>'F.1'!$D$8+'F.1'!$H$7</f>
        <v>3</v>
      </c>
      <c r="E24" s="41">
        <f>'F.1'!$C$8+'F.1'!$I$7</f>
        <v>4</v>
      </c>
      <c r="F24" s="70">
        <f>'F.1'!$D$8+'F.1'!$H$7+'F.1'!$M$9</f>
        <v>3</v>
      </c>
      <c r="G24" s="40">
        <f>'F.1'!$C$8+'F.1'!$I$7+'F.1'!$N$9</f>
        <v>4</v>
      </c>
      <c r="H24" s="69">
        <f>'F.1'!$D$8+'F.1'!$H$7+'F.1'!$M$9+'F.1'!$D$16</f>
        <v>3</v>
      </c>
      <c r="I24" s="41">
        <f>'F.1'!$C$8+'F.1'!$I$7+'F.1'!$N$9+'F.1'!$C$16</f>
        <v>4</v>
      </c>
      <c r="J24" s="70">
        <f>'F.1'!$D$8+'F.1'!$H$7+'F.1'!$M$9+'F.1'!$D$16+'F.1'!$H$16</f>
        <v>3</v>
      </c>
      <c r="K24" s="40">
        <f>'F.1'!$C$8+'F.1'!$I$7+'F.1'!$N$9+'F.1'!$C$16+'F.1'!$I$16</f>
        <v>4</v>
      </c>
      <c r="L24" s="69">
        <f>'F.1'!$D$8+'F.1'!$H$7+'F.1'!$M$9+'F.1'!$D$16+'F.1'!$H$16+'F.1'!$N$14</f>
        <v>3</v>
      </c>
      <c r="M24" s="41">
        <f>'F.1'!$C$8+'F.1'!$I$7+'F.1'!$N$9+'F.1'!$C$16+'F.1'!$I$16+'F.1'!$M$14</f>
        <v>4</v>
      </c>
      <c r="N24" s="70">
        <f>'F.1'!$D$8+'F.1'!$H$7+'F.1'!$M$9+'F.1'!$D$16+'F.1'!$H$16+'F.1'!$N$14+'F.1'!$C$23</f>
        <v>3</v>
      </c>
      <c r="O24" s="40">
        <f>'F.1'!$C$8+'F.1'!$I$7+'F.1'!$N$9+'F.1'!$C$16+'F.1'!$I$16+'F.1'!$M$14+'F.1'!$D$23</f>
        <v>4</v>
      </c>
      <c r="P24" s="69">
        <f>'F.1'!$D$8+'F.1'!$H$7+'F.1'!$M$9+'F.1'!$D$16+'F.1'!$H$16+'F.1'!$N$14+'F.1'!$C$23+'F.1'!$I$23</f>
        <v>3</v>
      </c>
      <c r="Q24" s="41">
        <f>'F.1'!$C$8+'F.1'!$I$7+'F.1'!$N$9+'F.1'!$C$16+'F.1'!$I$16+'F.1'!$M$14+'F.1'!$D$23+'F.1'!$H$23</f>
        <v>4</v>
      </c>
      <c r="R24" s="70">
        <f>'F.1'!$D$8+'F.1'!$H$7+'F.1'!$M$9+'F.1'!$D$16+'F.1'!$H$16+'F.1'!$N$14+'F.1'!$C$23+'F.1'!$I$23+'F.1'!$M$23</f>
        <v>3</v>
      </c>
      <c r="S24" s="40">
        <f>'F.1'!$C$8+'F.1'!$I$7+'F.1'!$N$9+'F.1'!$C$16+'F.1'!$I$16+'F.1'!$M$14+'F.1'!$D$23+'F.1'!$H$23+'F.1'!$N$23</f>
        <v>4</v>
      </c>
      <c r="T24" s="69">
        <f>'F.1'!$D$8+'F.1'!$H$7+'F.1'!$M$9+'F.1'!$D$16+'F.1'!$H$16+'F.1'!$N$14+'F.1'!$C$23+'F.1'!$I$23+'F.1'!$M$23+'F.2'!$C$8</f>
        <v>3</v>
      </c>
      <c r="U24" s="41">
        <f>'F.1'!$C$8+'F.1'!$I$7+'F.1'!$N$9+'F.1'!$C$16+'F.1'!$I$16+'F.1'!$M$14+'F.1'!$D$23+'F.1'!$H$23+'F.1'!$N$23+'F.2'!$D$8</f>
        <v>4</v>
      </c>
      <c r="V24" s="70">
        <f>'F.1'!$D$8+'F.1'!$H$7+'F.1'!$M$9+'F.1'!$D$16+'F.1'!$H$16+'F.1'!$N$14+'F.1'!$C$23+'F.1'!$I$23+'F.1'!$M$23+'F.2'!$C$8+'F.2'!$I$7</f>
        <v>3</v>
      </c>
      <c r="W24" s="40">
        <f>'F.1'!$C$8+'F.1'!$I$7+'F.1'!$N$9+'F.1'!$C$16+'F.1'!$I$16+'F.1'!$M$14+'F.1'!$D$23+'F.1'!$H$23+'F.1'!$N$23+'F.2'!$D$8+'F.2'!$H$7</f>
        <v>4</v>
      </c>
      <c r="X24" s="69">
        <f>'F.1'!$D$8+'F.1'!$H$7+'F.1'!$M$9+'F.1'!$D$16+'F.1'!$H$16+'F.1'!$N$14+'F.1'!$C$23+'F.1'!$I$23+'F.1'!$M$23+'F.2'!$C$8+'F.2'!$I$7+'F.2'!$N$9</f>
        <v>3</v>
      </c>
      <c r="Y24" s="41">
        <f>'F.1'!$C$8+'F.1'!$I$7+'F.1'!$N$9+'F.1'!$C$16+'F.1'!$I$16+'F.1'!$M$14+'F.1'!$D$23+'F.1'!$H$23+'F.1'!$N$23+'F.2'!$D$8+'F.2'!$H$7+'F.2'!$M$9</f>
        <v>4</v>
      </c>
      <c r="Z24" s="70">
        <f>'F.1'!$D$8+'F.1'!$H$7+'F.1'!$M$9+'F.1'!$D$16+'F.1'!$H$16+'F.1'!$N$14+'F.1'!$C$23+'F.1'!$I$23+'F.1'!$M$23+'F.2'!$C$8+'F.2'!$I$7+'F.2'!$N$9+'F.2'!$C$16</f>
        <v>3</v>
      </c>
      <c r="AA24" s="40">
        <f>'F.1'!$C$8+'F.1'!$I$7+'F.1'!$N$9+'F.1'!$C$16+'F.1'!$I$16+'F.1'!$M$14+'F.1'!$D$23+'F.1'!$H$23+'F.1'!$N$23+'F.2'!$D$8+'F.2'!$H$7+'F.2'!$M$9+'F.2'!$D$16</f>
        <v>4</v>
      </c>
      <c r="AB24" s="69">
        <f>'F.1'!$D$8+'F.1'!$H$7+'F.1'!$M$9+'F.1'!$D$16+'F.1'!$H$16+'F.1'!$N$14+'F.1'!$C$23+'F.1'!$I$23+'F.1'!$M$23+'F.2'!$C$8+'F.2'!$I$7+'F.2'!$N$9+'F.2'!$C$16+'F.2'!$I$16</f>
        <v>3</v>
      </c>
      <c r="AC24" s="41">
        <f>'F.1'!$C$8+'F.1'!$I$7+'F.1'!$N$9+'F.1'!$C$16+'F.1'!$I$16+'F.1'!$M$14+'F.1'!$D$23+'F.1'!$H$23+'F.1'!$N$23+'F.2'!$D$8+'F.2'!$H$7+'F.2'!$M$9+'F.2'!$D$16+'F.2'!$H$16</f>
        <v>4</v>
      </c>
      <c r="AD24" s="70">
        <f>'F.1'!$D$8+'F.1'!$H$7+'F.1'!$M$9+'F.1'!$D$16+'F.1'!$H$16+'F.1'!$N$14+'F.1'!$C$23+'F.1'!$I$23+'F.1'!$M$23+'F.2'!$C$8+'F.2'!$I$7+'F.2'!$N$9+'F.2'!$C$16+'F.2'!$I$16+'F.2'!$M$14</f>
        <v>3</v>
      </c>
      <c r="AE24" s="40">
        <f>'F.1'!$C$8+'F.1'!$I$7+'F.1'!$N$9+'F.1'!$C$16+'F.1'!$I$16+'F.1'!$M$14+'F.1'!$D$23+'F.1'!$H$23+'F.1'!$N$23+'F.2'!$D$8+'F.2'!$H$7+'F.2'!$M$9+'F.2'!$D$16+'F.2'!$H$16+'F.2'!$N$14</f>
        <v>4</v>
      </c>
      <c r="AF24" s="69">
        <f>'F.1'!$D$8+'F.1'!$H$7+'F.1'!$M$9+'F.1'!$D$16+'F.1'!$H$16+'F.1'!$N$14+'F.1'!$C$23+'F.1'!$I$23+'F.1'!$M$23+'F.2'!$C$8+'F.2'!$I$7+'F.2'!$N$9+'F.2'!$C$16+'F.2'!$I$16+'F.2'!$M$14+'F.2'!$D$23</f>
        <v>3</v>
      </c>
      <c r="AG24" s="41">
        <f>'F.1'!$C$8+'F.1'!$I$7+'F.1'!$N$9+'F.1'!$C$16+'F.1'!$I$16+'F.1'!$M$14+'F.1'!$D$23+'F.1'!$H$23+'F.1'!$N$23+'F.2'!$D$8+'F.2'!$H$7+'F.2'!$M$9+'F.2'!$D$16+'F.2'!$H$16+'F.2'!$N$14+'F.2'!$C$23</f>
        <v>4</v>
      </c>
      <c r="AH24" s="70">
        <f>'F.1'!$D$8+'F.1'!$H$7+'F.1'!$M$9+'F.1'!$D$16+'F.1'!$H$16+'F.1'!$N$14+'F.1'!$C$23+'F.1'!$I$23+'F.1'!$M$23+'F.2'!$C$8+'F.2'!$I$7+'F.2'!$N$9+'F.2'!$C$16+'F.2'!$I$16+'F.2'!$M$14+'F.2'!$D$23+'F.2'!$H$23</f>
        <v>3</v>
      </c>
      <c r="AI24" s="40">
        <f>'F.1'!$C$8+'F.1'!$I$7+'F.1'!$N$9+'F.1'!$C$16+'F.1'!$I$16+'F.1'!$M$14+'F.1'!$D$23+'F.1'!$H$23+'F.1'!$N$23+'F.2'!$D$8+'F.2'!$H$7+'F.2'!$M$9+'F.2'!$D$16+'F.2'!$H$16+'F.2'!$N$14+'F.2'!$C$23+'F.2'!$I$23</f>
        <v>4</v>
      </c>
      <c r="AJ24" s="69">
        <f>'F.1'!$D$8+'F.1'!$H$7+'F.1'!$M$9+'F.1'!$D$16+'F.1'!$H$16+'F.1'!$N$14+'F.1'!$C$23+'F.1'!$I$23+'F.1'!$M$23+'F.2'!$C$8+'F.2'!$I$7+'F.2'!$N$9+'F.2'!$C$16+'F.2'!$I$16+'F.2'!$M$14+'F.2'!$D$23+'F.2'!$H$23+'F.2'!$N$23</f>
        <v>3</v>
      </c>
      <c r="AK24" s="41">
        <f>'F.1'!$C$8+'F.1'!$I$7+'F.1'!$N$9+'F.1'!$C$16+'F.1'!$I$16+'F.1'!$M$14+'F.1'!$D$23+'F.1'!$H$23+'F.1'!$N$23+'F.2'!$D$8+'F.2'!$H$7+'F.2'!$M$9+'F.2'!$D$16+'F.2'!$H$16+'F.2'!$N$14+'F.2'!$C$23+'F.2'!$I$23+'F.2'!$M$23</f>
        <v>4</v>
      </c>
    </row>
    <row r="25" spans="1:37" ht="12.75">
      <c r="A25" s="39" t="str">
        <f>'T.'!B14</f>
        <v>EYYÜP SPOR</v>
      </c>
      <c r="B25" s="70">
        <f>'F.1'!$D$7</f>
        <v>1</v>
      </c>
      <c r="C25" s="40">
        <f>'F.1'!$C$7</f>
        <v>1</v>
      </c>
      <c r="D25" s="69">
        <f>'F.1'!$D$7+'F.1'!$H$8</f>
        <v>2</v>
      </c>
      <c r="E25" s="41">
        <f>'F.1'!$C$7+'F.1'!$I$8</f>
        <v>7</v>
      </c>
      <c r="F25" s="70">
        <f>'F.1'!$D$7+'F.1'!$H$8+'F.1'!$N$8</f>
        <v>2</v>
      </c>
      <c r="G25" s="40">
        <f>'F.1'!$C$7+'F.1'!$I$8+'F.1'!$M$8</f>
        <v>7</v>
      </c>
      <c r="H25" s="69">
        <f>'F.1'!$D$7+'F.1'!$H$8+'F.1'!$N$8+'F.1'!$C$16</f>
        <v>2</v>
      </c>
      <c r="I25" s="41">
        <f>'F.1'!$C$7+'F.1'!$I$8+'F.1'!$M$8+'F.1'!$D$16</f>
        <v>7</v>
      </c>
      <c r="J25" s="70">
        <f>'F.1'!$D$7+'F.1'!$H$8+'F.1'!$N$8+'F.1'!$C$16+'F.1'!$H$17</f>
        <v>2</v>
      </c>
      <c r="K25" s="40">
        <f>'F.1'!$C$7+'F.1'!$I$8+'F.1'!$M$8+'F.1'!$D$16+'F.1'!$I$17</f>
        <v>7</v>
      </c>
      <c r="L25" s="69">
        <f>'F.1'!$D$7+'F.1'!$H$8+'F.1'!$N$8+'F.1'!$C$16+'F.1'!$H$17+'F.1'!$N$13</f>
        <v>2</v>
      </c>
      <c r="M25" s="41">
        <f>'F.1'!$C$7+'F.1'!$I$8+'F.1'!$M$8+'F.1'!$D$16+'F.1'!$I$17+'F.1'!$M$13</f>
        <v>7</v>
      </c>
      <c r="N25" s="70">
        <f>'F.1'!$D$7+'F.1'!$H$8+'F.1'!$N$8+'F.1'!$C$16+'F.1'!$H$17+'F.1'!$N$13+'F.1'!$C$24</f>
        <v>2</v>
      </c>
      <c r="O25" s="40">
        <f>'F.1'!$C$7+'F.1'!$I$8+'F.1'!$M$8+'F.1'!$D$16+'F.1'!$I$17+'F.1'!$M$13+'F.1'!$D$24</f>
        <v>7</v>
      </c>
      <c r="P25" s="69">
        <f>'F.1'!$D$7+'F.1'!$H$8+'F.1'!$N$8+'F.1'!$C$16+'F.1'!$H$17+'F.1'!$N$13+'F.1'!$C$24+'F.1'!$I$22</f>
        <v>2</v>
      </c>
      <c r="Q25" s="41">
        <f>'F.1'!$C$7+'F.1'!$I$8+'F.1'!$M$8+'F.1'!$D$16+'F.1'!$I$17+'F.1'!$M$13+'F.1'!$D$24+'F.1'!$H$22</f>
        <v>7</v>
      </c>
      <c r="R25" s="70">
        <f>'F.1'!$D$7+'F.1'!$H$8+'F.1'!$N$8+'F.1'!$C$16+'F.1'!$H$17+'F.1'!$N$13+'F.1'!$C$24+'F.1'!$I$22+'F.1'!$M$24</f>
        <v>2</v>
      </c>
      <c r="S25" s="40">
        <f>'F.1'!$C$7+'F.1'!$I$8+'F.1'!$M$8+'F.1'!$D$16+'F.1'!$I$17+'F.1'!$M$13+'F.1'!$D$24+'F.1'!$H$22+'F.1'!$N$24</f>
        <v>7</v>
      </c>
      <c r="T25" s="69">
        <f>'F.1'!$D$7+'F.1'!$H$8+'F.1'!$N$8+'F.1'!$C$16+'F.1'!$H$17+'F.1'!$N$13+'F.1'!$C$24+'F.1'!$I$22+'F.1'!$M$24+'F.2'!$C$7</f>
        <v>2</v>
      </c>
      <c r="U25" s="41">
        <f>'F.1'!$C$7+'F.1'!$I$8+'F.1'!$M$8+'F.1'!$D$16+'F.1'!$I$17+'F.1'!$M$13+'F.1'!$D$24+'F.1'!$H$22+'F.1'!$N$24+'F.2'!$D$7</f>
        <v>7</v>
      </c>
      <c r="V25" s="70">
        <f>'F.1'!$D$7+'F.1'!$H$8+'F.1'!$N$8+'F.1'!$C$16+'F.1'!$H$17+'F.1'!$N$13+'F.1'!$C$24+'F.1'!$I$22+'F.1'!$M$24+'F.2'!$C$7+'F.2'!$I$8</f>
        <v>2</v>
      </c>
      <c r="W25" s="40">
        <f>'F.1'!$C$7+'F.1'!$I$8+'F.1'!$M$8+'F.1'!$D$16+'F.1'!$I$17+'F.1'!$M$13+'F.1'!$D$24+'F.1'!$H$22+'F.1'!$N$24+'F.2'!$D$7+'F.2'!$H$8</f>
        <v>7</v>
      </c>
      <c r="X25" s="69">
        <f>'F.1'!$D$7+'F.1'!$H$8+'F.1'!$N$8+'F.1'!$C$16+'F.1'!$H$17+'F.1'!$N$13+'F.1'!$C$24+'F.1'!$I$22+'F.1'!$M$24+'F.2'!$C$7+'F.2'!$I$8+'F.2'!$M$8</f>
        <v>2</v>
      </c>
      <c r="Y25" s="41">
        <f>'F.1'!$C$7+'F.1'!$I$8+'F.1'!$M$8+'F.1'!$D$16+'F.1'!$I$17+'F.1'!$M$13+'F.1'!$D$24+'F.1'!$H$22+'F.1'!$N$24+'F.2'!$D$7+'F.2'!$H$8+'F.2'!$N$8</f>
        <v>7</v>
      </c>
      <c r="Z25" s="70">
        <f>'F.1'!$D$7+'F.1'!$H$8+'F.1'!$N$8+'F.1'!$C$16+'F.1'!$H$17+'F.1'!$N$13+'F.1'!$C$24+'F.1'!$I$22+'F.1'!$M$24+'F.2'!$C$7+'F.2'!$I$8+'F.2'!$M$8+'F.2'!$D$16</f>
        <v>2</v>
      </c>
      <c r="AA25" s="40">
        <f>'F.1'!$C$7+'F.1'!$I$8+'F.1'!$M$8+'F.1'!$D$16+'F.1'!$I$17+'F.1'!$M$13+'F.1'!$D$24+'F.1'!$H$22+'F.1'!$N$24+'F.2'!$D$7+'F.2'!$H$8+'F.2'!$N$8+'F.2'!$C$16</f>
        <v>7</v>
      </c>
      <c r="AB25" s="69">
        <f>'F.1'!$D$7+'F.1'!$H$8+'F.1'!$N$8+'F.1'!$C$16+'F.1'!$H$17+'F.1'!$N$13+'F.1'!$C$24+'F.1'!$I$22+'F.1'!$M$24+'F.2'!$C$7+'F.2'!$I$8+'F.2'!$M$8+'F.2'!$D$16+'F.2'!$I$17</f>
        <v>2</v>
      </c>
      <c r="AC25" s="41">
        <f>'F.1'!$C$7+'F.1'!$I$8+'F.1'!$M$8+'F.1'!$D$16+'F.1'!$I$17+'F.1'!$M$13+'F.1'!$D$24+'F.1'!$H$22+'F.1'!$N$24+'F.2'!$D$7+'F.2'!$H$8+'F.2'!$N$8+'F.2'!$C$16+'F.2'!$H$17</f>
        <v>7</v>
      </c>
      <c r="AD25" s="70">
        <f>'F.1'!$D$7+'F.1'!$H$8+'F.1'!$N$8+'F.1'!$C$16+'F.1'!$H$17+'F.1'!$N$13+'F.1'!$C$24+'F.1'!$I$22+'F.1'!$M$24+'F.2'!$C$7+'F.2'!$I$8+'F.2'!$M$8+'F.2'!$D$16+'F.2'!$I$17+'F.2'!$M$13</f>
        <v>2</v>
      </c>
      <c r="AE25" s="40">
        <f>'F.1'!$C$7+'F.1'!$I$8+'F.1'!$M$8+'F.1'!$D$16+'F.1'!$I$17+'F.1'!$M$13+'F.1'!$D$24+'F.1'!$H$22+'F.1'!$N$24+'F.2'!$D$7+'F.2'!$H$8+'F.2'!$N$8+'F.2'!$C$16+'F.2'!$H$17+'F.2'!$N$13</f>
        <v>7</v>
      </c>
      <c r="AF25" s="69">
        <f>'F.1'!$D$7+'F.1'!$H$8+'F.1'!$N$8+'F.1'!$C$16+'F.1'!$H$17+'F.1'!$N$13+'F.1'!$C$24+'F.1'!$I$22+'F.1'!$M$24+'F.2'!$C$7+'F.2'!$I$8+'F.2'!$M$8+'F.2'!$D$16+'F.2'!$I$17+'F.2'!$M$13+'F.2'!$D$24</f>
        <v>2</v>
      </c>
      <c r="AG25" s="41">
        <f>'F.1'!$C$7+'F.1'!$I$8+'F.1'!$M$8+'F.1'!$D$16+'F.1'!$I$17+'F.1'!$M$13+'F.1'!$D$24+'F.1'!$H$22+'F.1'!$N$24+'F.2'!$D$7+'F.2'!$H$8+'F.2'!$N$8+'F.2'!$C$16+'F.2'!$H$17+'F.2'!$N$13+'F.2'!$C$24</f>
        <v>7</v>
      </c>
      <c r="AH25" s="70">
        <f>'F.1'!$D$7+'F.1'!$H$8+'F.1'!$N$8+'F.1'!$C$16+'F.1'!$H$17+'F.1'!$N$13+'F.1'!$C$24+'F.1'!$I$22+'F.1'!$M$24+'F.2'!$C$7+'F.2'!$I$8+'F.2'!$M$8+'F.2'!$D$16+'F.2'!$I$17+'F.2'!$M$13+'F.2'!$D$24+'F.2'!$H$22</f>
        <v>2</v>
      </c>
      <c r="AI25" s="40">
        <f>'F.1'!$C$7+'F.1'!$I$8+'F.1'!$M$8+'F.1'!$D$16+'F.1'!$I$17+'F.1'!$M$13+'F.1'!$D$24+'F.1'!$H$22+'F.1'!$N$24+'F.2'!$D$7+'F.2'!$H$8+'F.2'!$N$8+'F.2'!$C$16+'F.2'!$H$17+'F.2'!$N$13+'F.2'!$C$24+'F.2'!$I$22</f>
        <v>7</v>
      </c>
      <c r="AJ25" s="69">
        <f>'F.1'!$D$7+'F.1'!$H$8+'F.1'!$N$8+'F.1'!$C$16+'F.1'!$H$17+'F.1'!$N$13+'F.1'!$C$24+'F.1'!$I$22+'F.1'!$M$24+'F.2'!$C$7+'F.2'!$I$8+'F.2'!$M$8+'F.2'!$D$16+'F.2'!$I$17+'F.2'!$M$13+'F.2'!$D$24+'F.2'!$H$22+'F.2'!$N$24</f>
        <v>2</v>
      </c>
      <c r="AK25" s="41">
        <f>'F.1'!$C$7+'F.1'!$I$8+'F.1'!$M$8+'F.1'!$D$16+'F.1'!$I$17+'F.1'!$M$13+'F.1'!$D$24+'F.1'!$H$22+'F.1'!$N$24+'F.2'!$D$7+'F.2'!$H$8+'F.2'!$N$8+'F.2'!$C$16+'F.2'!$H$17+'F.2'!$N$13+'F.2'!$C$24+'F.2'!$I$22+'F.2'!$M$24</f>
        <v>7</v>
      </c>
    </row>
    <row r="26" spans="1:37" ht="12.75">
      <c r="A26" s="42" t="str">
        <f>'T.'!B15</f>
        <v>KARAKÖPRÜ </v>
      </c>
      <c r="B26" s="70">
        <f>'F.1'!$D$9</f>
        <v>2</v>
      </c>
      <c r="C26" s="40">
        <f>'F.1'!$C$9</f>
        <v>1</v>
      </c>
      <c r="D26" s="69">
        <f>'F.1'!$D$9+'F.1'!$H$9</f>
        <v>5</v>
      </c>
      <c r="E26" s="41">
        <f>'F.1'!$C$9+'F.1'!$I$9</f>
        <v>1</v>
      </c>
      <c r="F26" s="70">
        <f>'F.1'!$D$9+'F.1'!$H$9+'F.1'!$N$9</f>
        <v>5</v>
      </c>
      <c r="G26" s="40">
        <f>'F.1'!$C$9+'F.1'!$I$9+'F.1'!$M$9</f>
        <v>1</v>
      </c>
      <c r="H26" s="69">
        <f>'F.1'!$D$9+'F.1'!$H$9+'F.1'!$N$9+'F.1'!$C$17</f>
        <v>5</v>
      </c>
      <c r="I26" s="41">
        <f>'F.1'!$C$9+'F.1'!$I$9+'F.1'!$M$9+'F.1'!$D$17</f>
        <v>1</v>
      </c>
      <c r="J26" s="70">
        <f>'F.1'!$D$9+'F.1'!$H$9+'F.1'!$N$9+'F.1'!$C$17+'F.1'!$I$17</f>
        <v>5</v>
      </c>
      <c r="K26" s="40">
        <f>'F.1'!$C$9+'F.1'!$I$9+'F.1'!$M$9+'F.1'!$D$17+'F.1'!$H$17</f>
        <v>1</v>
      </c>
      <c r="L26" s="69">
        <f>'F.1'!$D$9+'F.1'!$H$9+'F.1'!$N$9+'F.1'!$C$17+'F.1'!$I$17+'F.1'!$M$17</f>
        <v>5</v>
      </c>
      <c r="M26" s="41">
        <f>'F.1'!$C$9+'F.1'!$I$9+'F.1'!$M$9+'F.1'!$D$17+'F.1'!$H$17+'F.1'!$N$17</f>
        <v>1</v>
      </c>
      <c r="N26" s="70">
        <f>'F.1'!$D$9+'F.1'!$H$9+'F.1'!$N$9+'F.1'!$C$17+'F.1'!$I$17+'F.1'!$M$17+'F.1'!$C$25</f>
        <v>5</v>
      </c>
      <c r="O26" s="40">
        <f>'F.1'!$C$9+'F.1'!$I$9+'F.1'!$M$9+'F.1'!$D$17+'F.1'!$H$17+'F.1'!$N$17+'F.1'!$D$25</f>
        <v>1</v>
      </c>
      <c r="P26" s="69">
        <f>'F.1'!$D$9+'F.1'!$H$9+'F.1'!$N$9+'F.1'!$C$17+'F.1'!$I$17+'F.1'!$M$17+'F.1'!$C$25+'F.1'!$I$25</f>
        <v>5</v>
      </c>
      <c r="Q26" s="41">
        <f>'F.1'!$C$9+'F.1'!$I$9+'F.1'!$M$9+'F.1'!$D$17+'F.1'!$H$17+'F.1'!$N$17+'F.1'!$D$25+'F.1'!$H$25</f>
        <v>1</v>
      </c>
      <c r="R26" s="70">
        <f>'F.1'!$D$9+'F.1'!$H$9+'F.1'!$N$9+'F.1'!$C$17+'F.1'!$I$17+'F.1'!$M$17+'F.1'!$C$25+'F.1'!$I$25+'F.1'!$M$25</f>
        <v>5</v>
      </c>
      <c r="S26" s="40">
        <f>'F.1'!$C$9+'F.1'!$I$9+'F.1'!$M$9+'F.1'!$D$17+'F.1'!$H$17+'F.1'!$N$17+'F.1'!$D$25+'F.1'!$H$25+'F.1'!$N$25</f>
        <v>1</v>
      </c>
      <c r="T26" s="69">
        <f>'F.1'!$D$9+'F.1'!$H$9+'F.1'!$N$9+'F.1'!$C$17+'F.1'!$I$17+'F.1'!$M$17+'F.1'!$C$25+'F.1'!$I$25+'F.1'!$M$25+'F.2'!$C$9</f>
        <v>5</v>
      </c>
      <c r="U26" s="41">
        <f>'F.1'!$C$9+'F.1'!$I$9+'F.1'!$M$9+'F.1'!$D$17+'F.1'!$H$17+'F.1'!$N$17+'F.1'!$D$25+'F.1'!$H$25+'F.1'!$N$25+'F.2'!$D$9</f>
        <v>1</v>
      </c>
      <c r="V26" s="70">
        <f>'F.1'!$D$9+'F.1'!$H$9+'F.1'!$N$9+'F.1'!$C$17+'F.1'!$I$17+'F.1'!$M$17+'F.1'!$C$25+'F.1'!$I$25+'F.1'!$M$25+'F.2'!$C$9+'F.2'!$I$9</f>
        <v>5</v>
      </c>
      <c r="W26" s="40">
        <f>'F.1'!$C$9+'F.1'!$I$9+'F.1'!$M$9+'F.1'!$D$17+'F.1'!$H$17+'F.1'!$N$17+'F.1'!$D$25+'F.1'!$H$25+'F.1'!$N$25+'F.2'!$D$9+'F.2'!$H$9</f>
        <v>1</v>
      </c>
      <c r="X26" s="69">
        <f>'F.1'!$D$9+'F.1'!$H$9+'F.1'!$N$9+'F.1'!$C$17+'F.1'!$I$17+'F.1'!$M$17+'F.1'!$C$25+'F.1'!$I$25+'F.1'!$M$25+'F.2'!$C$9+'F.2'!$I$9+'F.2'!$M$9</f>
        <v>5</v>
      </c>
      <c r="Y26" s="41">
        <f>'F.1'!$C$9+'F.1'!$I$9+'F.1'!$M$9+'F.1'!$D$17+'F.1'!$H$17+'F.1'!$N$17+'F.1'!$D$25+'F.1'!$H$25+'F.1'!$N$25+'F.2'!$D$9+'F.2'!$H$9+'F.2'!$N$9</f>
        <v>1</v>
      </c>
      <c r="Z26" s="70">
        <f>'F.1'!$D$9+'F.1'!$H$9+'F.1'!$N$9+'F.1'!$C$17+'F.1'!$I$17+'F.1'!$M$17+'F.1'!$C$25+'F.1'!$I$25+'F.1'!$M$25+'F.2'!$C$9+'F.2'!$I$9+'F.2'!$M$9+'F.2'!$D$17</f>
        <v>5</v>
      </c>
      <c r="AA26" s="40">
        <f>'F.1'!$C$9+'F.1'!$I$9+'F.1'!$M$9+'F.1'!$D$17+'F.1'!$H$17+'F.1'!$N$17+'F.1'!$D$25+'F.1'!$H$25+'F.1'!$N$25+'F.2'!$D$9+'F.2'!$H$9+'F.2'!$N$9+'F.2'!$C$17</f>
        <v>1</v>
      </c>
      <c r="AB26" s="69">
        <f>'F.1'!$D$9+'F.1'!$H$9+'F.1'!$N$9+'F.1'!$C$17+'F.1'!$I$17+'F.1'!$M$17+'F.1'!$C$25+'F.1'!$I$25+'F.1'!$M$25+'F.2'!$C$9+'F.2'!$I$9+'F.2'!$M$9+'F.2'!$D$17+'F.2'!$H$17</f>
        <v>5</v>
      </c>
      <c r="AC26" s="41">
        <f>'F.1'!$C$9+'F.1'!$I$9+'F.1'!$M$9+'F.1'!$D$17+'F.1'!$H$17+'F.1'!$N$17+'F.1'!$D$25+'F.1'!$H$25+'F.1'!$N$25+'F.2'!$D$9+'F.2'!$H$9+'F.2'!$N$9+'F.2'!$C$17+'F.2'!$I$17</f>
        <v>1</v>
      </c>
      <c r="AD26" s="70">
        <f>'F.1'!$D$9+'F.1'!$H$9+'F.1'!$N$9+'F.1'!$C$17+'F.1'!$I$17+'F.1'!$M$17+'F.1'!$C$25+'F.1'!$I$25+'F.1'!$M$25+'F.2'!$C$9+'F.2'!$I$9+'F.2'!$M$9+'F.2'!$D$17+'F.2'!$H$17+'F.2'!$N$17</f>
        <v>5</v>
      </c>
      <c r="AE26" s="40">
        <f>'F.1'!$C$9+'F.1'!$I$9+'F.1'!$M$9+'F.1'!$D$17+'F.1'!$H$17+'F.1'!$N$17+'F.1'!$D$25+'F.1'!$H$25+'F.1'!$N$25+'F.2'!$D$9+'F.2'!$H$9+'F.2'!$N$9+'F.2'!$C$17+'F.2'!$I$17+'F.2'!$M$17</f>
        <v>1</v>
      </c>
      <c r="AF26" s="69">
        <f>'F.1'!$D$9+'F.1'!$H$9+'F.1'!$N$9+'F.1'!$C$17+'F.1'!$I$17+'F.1'!$M$17+'F.1'!$C$25+'F.1'!$I$25+'F.1'!$M$25+'F.2'!$C$9+'F.2'!$I$9+'F.2'!$M$9+'F.2'!$D$17+'F.2'!$H$17+'F.2'!$N$17+'F.2'!$D$25</f>
        <v>5</v>
      </c>
      <c r="AG26" s="41">
        <f>'F.1'!$C$9+'F.1'!$I$9+'F.1'!$M$9+'F.1'!$D$17+'F.1'!$H$17+'F.1'!$N$17+'F.1'!$D$25+'F.1'!$H$25+'F.1'!$N$25+'F.2'!$D$9+'F.2'!$H$9+'F.2'!$N$9+'F.2'!$C$17+'F.2'!$I$17+'F.2'!$M$17+'F.2'!$C$25</f>
        <v>1</v>
      </c>
      <c r="AH26" s="70">
        <f>'F.1'!$D$9+'F.1'!$H$9+'F.1'!$N$9+'F.1'!$C$17+'F.1'!$I$17+'F.1'!$M$17+'F.1'!$C$25+'F.1'!$I$25+'F.1'!$M$25+'F.2'!$C$9+'F.2'!$I$9+'F.2'!$M$9+'F.2'!$D$17+'F.2'!$H$17+'F.2'!$N$17+'F.2'!$D$25+'F.2'!$H$25</f>
        <v>5</v>
      </c>
      <c r="AI26" s="40">
        <f>'F.1'!$C$9+'F.1'!$I$9+'F.1'!$M$9+'F.1'!$D$17+'F.1'!$H$17+'F.1'!$N$17+'F.1'!$D$25+'F.1'!$H$25+'F.1'!$N$25+'F.2'!$D$9+'F.2'!$H$9+'F.2'!$N$9+'F.2'!$C$17+'F.2'!$I$17+'F.2'!$M$17+'F.2'!$C$25+'F.2'!$I$25</f>
        <v>1</v>
      </c>
      <c r="AJ26" s="69">
        <f>'F.1'!$D$9+'F.1'!$H$9+'F.1'!$N$9+'F.1'!$C$17+'F.1'!$I$17+'F.1'!$M$17+'F.1'!$C$25+'F.1'!$I$25+'F.1'!$M$25+'F.2'!$C$9+'F.2'!$I$9+'F.2'!$M$9+'F.2'!$D$17+'F.2'!$H$17+'F.2'!$N$17+'F.2'!$D$25+'F.2'!$H$25+'F.2'!$N$25</f>
        <v>5</v>
      </c>
      <c r="AK26" s="41">
        <f>'F.1'!$C$9+'F.1'!$I$9+'F.1'!$M$9+'F.1'!$D$17+'F.1'!$H$17+'F.1'!$N$17+'F.1'!$D$25+'F.1'!$H$25+'F.1'!$N$25+'F.2'!$D$9+'F.2'!$H$9+'F.2'!$N$9+'F.2'!$C$17+'F.2'!$I$17+'F.2'!$M$17+'F.2'!$C$25+'F.2'!$I$25+'F.2'!$M$25</f>
        <v>1</v>
      </c>
    </row>
    <row r="27" spans="1:37" ht="12.75">
      <c r="A27" s="43" t="s">
        <v>24</v>
      </c>
      <c r="B27" s="65">
        <f aca="true" t="shared" si="2" ref="B27:AK27">SUM(B17:B26)</f>
        <v>26</v>
      </c>
      <c r="C27" s="66">
        <f t="shared" si="2"/>
        <v>26</v>
      </c>
      <c r="D27" s="44">
        <f t="shared" si="2"/>
        <v>51</v>
      </c>
      <c r="E27" s="44">
        <f t="shared" si="2"/>
        <v>51</v>
      </c>
      <c r="F27" s="66">
        <f t="shared" si="2"/>
        <v>51</v>
      </c>
      <c r="G27" s="66">
        <f t="shared" si="2"/>
        <v>51</v>
      </c>
      <c r="H27" s="44">
        <f t="shared" si="2"/>
        <v>51</v>
      </c>
      <c r="I27" s="44">
        <f t="shared" si="2"/>
        <v>51</v>
      </c>
      <c r="J27" s="66">
        <f t="shared" si="2"/>
        <v>51</v>
      </c>
      <c r="K27" s="66">
        <f t="shared" si="2"/>
        <v>51</v>
      </c>
      <c r="L27" s="44">
        <f t="shared" si="2"/>
        <v>51</v>
      </c>
      <c r="M27" s="44">
        <f t="shared" si="2"/>
        <v>51</v>
      </c>
      <c r="N27" s="66">
        <f t="shared" si="2"/>
        <v>51</v>
      </c>
      <c r="O27" s="66">
        <f t="shared" si="2"/>
        <v>51</v>
      </c>
      <c r="P27" s="44">
        <f t="shared" si="2"/>
        <v>51</v>
      </c>
      <c r="Q27" s="44">
        <f t="shared" si="2"/>
        <v>51</v>
      </c>
      <c r="R27" s="66">
        <f t="shared" si="2"/>
        <v>51</v>
      </c>
      <c r="S27" s="66">
        <f t="shared" si="2"/>
        <v>51</v>
      </c>
      <c r="T27" s="44">
        <f t="shared" si="2"/>
        <v>51</v>
      </c>
      <c r="U27" s="44">
        <f t="shared" si="2"/>
        <v>51</v>
      </c>
      <c r="V27" s="66">
        <f t="shared" si="2"/>
        <v>51</v>
      </c>
      <c r="W27" s="66">
        <f t="shared" si="2"/>
        <v>51</v>
      </c>
      <c r="X27" s="44">
        <f t="shared" si="2"/>
        <v>51</v>
      </c>
      <c r="Y27" s="44">
        <f t="shared" si="2"/>
        <v>51</v>
      </c>
      <c r="Z27" s="66">
        <f t="shared" si="2"/>
        <v>51</v>
      </c>
      <c r="AA27" s="66">
        <f t="shared" si="2"/>
        <v>51</v>
      </c>
      <c r="AB27" s="44">
        <f t="shared" si="2"/>
        <v>51</v>
      </c>
      <c r="AC27" s="44">
        <f t="shared" si="2"/>
        <v>51</v>
      </c>
      <c r="AD27" s="66">
        <f t="shared" si="2"/>
        <v>51</v>
      </c>
      <c r="AE27" s="66">
        <f t="shared" si="2"/>
        <v>51</v>
      </c>
      <c r="AF27" s="44">
        <f t="shared" si="2"/>
        <v>51</v>
      </c>
      <c r="AG27" s="44">
        <f t="shared" si="2"/>
        <v>51</v>
      </c>
      <c r="AH27" s="66">
        <f t="shared" si="2"/>
        <v>51</v>
      </c>
      <c r="AI27" s="66">
        <f t="shared" si="2"/>
        <v>51</v>
      </c>
      <c r="AJ27" s="44">
        <f t="shared" si="2"/>
        <v>51</v>
      </c>
      <c r="AK27" s="44">
        <f t="shared" si="2"/>
        <v>51</v>
      </c>
    </row>
    <row r="30" spans="1:3" ht="15">
      <c r="A30" s="135" t="s">
        <v>62</v>
      </c>
      <c r="B30" s="135"/>
      <c r="C30" s="135"/>
    </row>
  </sheetData>
  <sheetProtection/>
  <mergeCells count="37">
    <mergeCell ref="AH15:AI15"/>
    <mergeCell ref="AJ15:AK15"/>
    <mergeCell ref="Z15:AA15"/>
    <mergeCell ref="AB15:AC15"/>
    <mergeCell ref="AD15:AE15"/>
    <mergeCell ref="AF15:AG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A30:C30"/>
    <mergeCell ref="AX1:AZ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34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28</v>
      </c>
      <c r="B4" s="57" t="s">
        <v>16</v>
      </c>
      <c r="C4" s="57" t="s">
        <v>17</v>
      </c>
      <c r="D4" s="57" t="s">
        <v>18</v>
      </c>
      <c r="E4" s="57" t="s">
        <v>28</v>
      </c>
      <c r="F4" s="57" t="s">
        <v>16</v>
      </c>
      <c r="G4" s="57" t="s">
        <v>17</v>
      </c>
      <c r="H4" s="57" t="s">
        <v>18</v>
      </c>
      <c r="I4" s="19"/>
      <c r="J4" s="31" t="s">
        <v>28</v>
      </c>
      <c r="K4" s="31" t="s">
        <v>16</v>
      </c>
      <c r="L4" s="31" t="s">
        <v>17</v>
      </c>
      <c r="M4" s="31" t="s">
        <v>18</v>
      </c>
      <c r="N4" s="31" t="s">
        <v>28</v>
      </c>
      <c r="O4" s="31" t="s">
        <v>16</v>
      </c>
      <c r="P4" s="31" t="s">
        <v>17</v>
      </c>
      <c r="Q4" s="31" t="s">
        <v>18</v>
      </c>
      <c r="R4" s="20"/>
      <c r="S4" s="57" t="s">
        <v>28</v>
      </c>
      <c r="T4" s="57" t="s">
        <v>16</v>
      </c>
      <c r="U4" s="57" t="s">
        <v>17</v>
      </c>
      <c r="V4" s="57" t="s">
        <v>18</v>
      </c>
      <c r="W4" s="57" t="s">
        <v>28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HALFETİ SPOR</v>
      </c>
      <c r="B5" s="56">
        <f>IF('F.1'!C5&gt;'F.1'!D5,AD$5,AE$5)</f>
        <v>0</v>
      </c>
      <c r="C5" s="56">
        <f>IF('F.1'!C5='F.1'!D5,AD$5,AE$5)</f>
        <v>0</v>
      </c>
      <c r="D5" s="56">
        <f>IF('F.1'!C5&lt;'F.1'!D5,AD$5,AE$5)</f>
        <v>1</v>
      </c>
      <c r="E5" s="55" t="str">
        <f>'T.'!B7</f>
        <v> 75.YIL GENÇLİK</v>
      </c>
      <c r="F5" s="56">
        <f>IF('F.1'!D5&gt;'F.1'!C5,AD$5,AE$5)</f>
        <v>1</v>
      </c>
      <c r="G5" s="56">
        <f>IF('F.1'!C5='F.1'!D5,AD$5,AE$5)</f>
        <v>0</v>
      </c>
      <c r="H5" s="56">
        <f>IF('F.1'!C5&gt;'F.1'!D5,AD$5,AE$5)</f>
        <v>0</v>
      </c>
      <c r="I5" s="18"/>
      <c r="J5" s="32" t="str">
        <f>'T.'!B6</f>
        <v>V.ŞEHİR İDMAN YURDU</v>
      </c>
      <c r="K5" s="33">
        <f>IF('F.1'!H5&gt;'F.1'!I5,AD$5,AE$5)</f>
        <v>1</v>
      </c>
      <c r="L5" s="33">
        <f>IF('F.1'!H5='F.1'!I5,AD$5,AE$5)</f>
        <v>0</v>
      </c>
      <c r="M5" s="33">
        <f>IF('F.1'!H5&lt;'F.1'!I5,AD$5,AE$5)</f>
        <v>0</v>
      </c>
      <c r="N5" s="32" t="str">
        <f>'T.'!B10</f>
        <v>EDESSA SPOR</v>
      </c>
      <c r="O5" s="33">
        <f>IF('F.1'!H5&lt;'F.1'!I5,AD$5,AE$5)</f>
        <v>0</v>
      </c>
      <c r="P5" s="33">
        <f>IF('F.1'!H5='F.1'!I5,AD$5,AE$5)</f>
        <v>0</v>
      </c>
      <c r="Q5" s="33">
        <f>IF('F.1'!H5&gt;'F.1'!I5,AD$5,AE$5)</f>
        <v>1</v>
      </c>
      <c r="R5" s="20"/>
      <c r="S5" s="55" t="str">
        <f>'T.'!B9</f>
        <v>BİRECİK SPOR</v>
      </c>
      <c r="T5" s="56">
        <f>IF('F.1'!M5&gt;'F.1'!N5,AD$5,AE$5)</f>
        <v>0</v>
      </c>
      <c r="U5" s="56">
        <f>IF('F.1'!M5='F.1'!N5,AD$5,AE$5)</f>
        <v>1</v>
      </c>
      <c r="V5" s="56">
        <f>IF('F.1'!M5&lt;'F.1'!N5,AD$5,AE$5)</f>
        <v>0</v>
      </c>
      <c r="W5" s="55" t="str">
        <f>'T.'!B8</f>
        <v>HALFETİ SPOR</v>
      </c>
      <c r="X5" s="56">
        <f>IF('F.1'!M5&lt;'F.1'!N5,AD$5,AE$5)</f>
        <v>0</v>
      </c>
      <c r="Y5" s="56">
        <f>IF('F.1'!M5='F.1'!N5,AD$5,AE$5)</f>
        <v>1</v>
      </c>
      <c r="Z5" s="56">
        <f>IF('F.1'!M5&gt;'F.1'!N5,AD$5,AE$5)</f>
        <v>0</v>
      </c>
      <c r="AD5">
        <v>1</v>
      </c>
      <c r="AE5">
        <v>0</v>
      </c>
    </row>
    <row r="6" spans="1:26" ht="15" customHeight="1">
      <c r="A6" s="55" t="str">
        <f>'T.'!B9</f>
        <v>BİRECİK SPOR</v>
      </c>
      <c r="B6" s="56">
        <f>IF('F.1'!C6&gt;'F.1'!D6,AD$5,AE$5)</f>
        <v>0</v>
      </c>
      <c r="C6" s="56">
        <f>IF('F.1'!C6='F.1'!D6,AD$5,AE$5)</f>
        <v>1</v>
      </c>
      <c r="D6" s="56">
        <f>IF('F.1'!C6&lt;'F.1'!D6,AD$5,AE$5)</f>
        <v>0</v>
      </c>
      <c r="E6" s="55" t="str">
        <f>'T.'!B6</f>
        <v>V.ŞEHİR İDMAN YURDU</v>
      </c>
      <c r="F6" s="56">
        <f>IF('F.1'!D6&gt;'F.1'!C6,AD$5,AE$5)</f>
        <v>0</v>
      </c>
      <c r="G6" s="56">
        <f>IF('F.1'!C6='F.1'!D6,AD$5,AE$5)</f>
        <v>1</v>
      </c>
      <c r="H6" s="56">
        <f>IF('F.1'!C6&gt;'F.1'!D6,AD$5,AE$5)</f>
        <v>0</v>
      </c>
      <c r="I6" s="18"/>
      <c r="J6" s="32" t="str">
        <f>'T.'!B7</f>
        <v> 75.YIL GENÇLİK</v>
      </c>
      <c r="K6" s="33">
        <f>IF('F.1'!H6&gt;'F.1'!I6,AD$5,AE$5)</f>
        <v>1</v>
      </c>
      <c r="L6" s="33">
        <f>IF('F.1'!H6='F.1'!I6,AD$5,AE$5)</f>
        <v>0</v>
      </c>
      <c r="M6" s="33">
        <f>IF('F.1'!H6&lt;'F.1'!I6,AD$5,AE$5)</f>
        <v>0</v>
      </c>
      <c r="N6" s="32" t="str">
        <f>'T.'!B9</f>
        <v>BİRECİK SPOR</v>
      </c>
      <c r="O6" s="33">
        <f>IF('F.1'!H6&lt;'F.1'!I6,AD$5,AE$5)</f>
        <v>0</v>
      </c>
      <c r="P6" s="33">
        <f>IF('F.1'!H6='F.1'!I6,AD$5,AE$5)</f>
        <v>0</v>
      </c>
      <c r="Q6" s="33">
        <f>IF('F.1'!H6&gt;'F.1'!I6,AD$5,AE$5)</f>
        <v>1</v>
      </c>
      <c r="R6" s="20"/>
      <c r="S6" s="55" t="str">
        <f>'T.'!B10</f>
        <v>EDESSA SPOR</v>
      </c>
      <c r="T6" s="56">
        <f>IF('F.1'!M6&gt;'F.1'!N6,AD$5,AE$5)</f>
        <v>0</v>
      </c>
      <c r="U6" s="56">
        <f>IF('F.1'!M6='F.1'!N6,AD$5,AE$5)</f>
        <v>1</v>
      </c>
      <c r="V6" s="56">
        <f>IF('F.1'!M6&lt;'F.1'!N6,AD$5,AE$5)</f>
        <v>0</v>
      </c>
      <c r="W6" s="55" t="str">
        <f>'T.'!B7</f>
        <v> 75.YIL GENÇLİK</v>
      </c>
      <c r="X6" s="56">
        <f>IF('F.1'!M6&lt;'F.1'!N6,AD$5,AE$5)</f>
        <v>0</v>
      </c>
      <c r="Y6" s="56">
        <f>IF('F.1'!M6='F.1'!N6,AD$5,AE$5)</f>
        <v>1</v>
      </c>
      <c r="Z6" s="56">
        <f>IF('F.1'!M6&gt;'F.1'!N6,AD$5,AE$5)</f>
        <v>0</v>
      </c>
    </row>
    <row r="7" spans="1:26" ht="15" customHeight="1">
      <c r="A7" s="55" t="str">
        <f>'T.'!B10</f>
        <v>EDESSA SPOR</v>
      </c>
      <c r="B7" s="56">
        <f>IF('F.1'!C7&gt;'F.1'!D7,AD$5,AE$5)</f>
        <v>0</v>
      </c>
      <c r="C7" s="56">
        <f>IF('F.1'!C7='F.1'!D7,AD$5,AE$5)</f>
        <v>1</v>
      </c>
      <c r="D7" s="56">
        <f>IF('F.1'!C7&lt;'F.1'!D7,AD$5,AE$5)</f>
        <v>0</v>
      </c>
      <c r="E7" s="55" t="str">
        <f>'T.'!B14</f>
        <v>EYYÜP SPOR</v>
      </c>
      <c r="F7" s="56">
        <f>IF('F.1'!D7&gt;'F.1'!C7,AD$5,AE$5)</f>
        <v>0</v>
      </c>
      <c r="G7" s="56">
        <f>IF('F.1'!C7='F.1'!D7,AD$5,AE$5)</f>
        <v>1</v>
      </c>
      <c r="H7" s="56">
        <f>IF('F.1'!C7&gt;'F.1'!D7,AD$5,AE$5)</f>
        <v>0</v>
      </c>
      <c r="I7" s="18"/>
      <c r="J7" s="32" t="str">
        <f>'T.'!B13</f>
        <v>KARŞIYAKA 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REHA GENÇLİK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YENİ HARRAN </v>
      </c>
      <c r="T7" s="56">
        <f>IF('F.1'!M7&gt;'F.1'!N7,AD$5,AE$5)</f>
        <v>0</v>
      </c>
      <c r="U7" s="56">
        <f>IF('F.1'!M7='F.1'!N7,AD$5,AE$5)</f>
        <v>1</v>
      </c>
      <c r="V7" s="56">
        <f>IF('F.1'!M7&lt;'F.1'!N7,AD$5,AE$5)</f>
        <v>0</v>
      </c>
      <c r="W7" s="55" t="str">
        <f>'T.'!B6</f>
        <v>V.ŞEHİR İDMAN YURDU</v>
      </c>
      <c r="X7" s="56">
        <f>IF('F.1'!M7&lt;'F.1'!N7,AD$5,AE$5)</f>
        <v>0</v>
      </c>
      <c r="Y7" s="56">
        <f>IF('F.1'!M7='F.1'!N7,AD$5,AE$5)</f>
        <v>1</v>
      </c>
      <c r="Z7" s="56">
        <f>IF('F.1'!M7&gt;'F.1'!N7,AD$5,AE$5)</f>
        <v>0</v>
      </c>
    </row>
    <row r="8" spans="1:26" ht="15" customHeight="1">
      <c r="A8" s="55" t="str">
        <f>'T.'!B11</f>
        <v>YENİ HARRAN </v>
      </c>
      <c r="B8" s="56">
        <f>IF('F.1'!C8&gt;'F.1'!D8,AD$5,AE$5)</f>
        <v>0</v>
      </c>
      <c r="C8" s="56">
        <f>IF('F.1'!C8='F.1'!D8,AD$5,AE$5)</f>
        <v>1</v>
      </c>
      <c r="D8" s="56">
        <f>IF('F.1'!C8&lt;'F.1'!D8,AD$5,AE$5)</f>
        <v>0</v>
      </c>
      <c r="E8" s="55" t="str">
        <f>'T.'!B13</f>
        <v>KARŞIYAKA </v>
      </c>
      <c r="F8" s="56">
        <f>IF('F.1'!D8&gt;'F.1'!C8,AD$5,AE$5)</f>
        <v>0</v>
      </c>
      <c r="G8" s="56">
        <f>IF('F.1'!C8='F.1'!D8,AD$5,AE$5)</f>
        <v>1</v>
      </c>
      <c r="H8" s="56">
        <f>IF('F.1'!C8&gt;'F.1'!D8,AD$5,AE$5)</f>
        <v>0</v>
      </c>
      <c r="I8" s="18"/>
      <c r="J8" s="32" t="str">
        <f>'T.'!B14</f>
        <v>EYYÜP SPOR</v>
      </c>
      <c r="K8" s="33">
        <f>IF('F.1'!H8&gt;'F.1'!I8,AD$5,AE$5)</f>
        <v>0</v>
      </c>
      <c r="L8" s="33">
        <f>IF('F.1'!H8='F.1'!I8,AD$5,AE$5)</f>
        <v>0</v>
      </c>
      <c r="M8" s="33">
        <f>IF('F.1'!H8&lt;'F.1'!I8,AD$5,AE$5)</f>
        <v>1</v>
      </c>
      <c r="N8" s="32" t="str">
        <f>'T.'!B11</f>
        <v>YENİ HARRAN </v>
      </c>
      <c r="O8" s="33">
        <f>IF('F.1'!H8&lt;'F.1'!I8,AD$5,AE$5)</f>
        <v>1</v>
      </c>
      <c r="P8" s="33">
        <f>IF('F.1'!H8='F.1'!I8,AD$5,AE$5)</f>
        <v>0</v>
      </c>
      <c r="Q8" s="33">
        <f>IF('F.1'!H8&gt;'F.1'!I8,AD$5,AE$5)</f>
        <v>0</v>
      </c>
      <c r="R8" s="20"/>
      <c r="S8" s="55" t="str">
        <f>'T.'!B12</f>
        <v>REHA GENÇLİK</v>
      </c>
      <c r="T8" s="56">
        <f>IF('F.1'!M8&gt;'F.1'!N8,AD$5,AE$5)</f>
        <v>0</v>
      </c>
      <c r="U8" s="56">
        <f>IF('F.1'!M8='F.1'!N8,AD$5,AE$5)</f>
        <v>1</v>
      </c>
      <c r="V8" s="56">
        <f>IF('F.1'!M8&lt;'F.1'!N8,AD$5,AE$5)</f>
        <v>0</v>
      </c>
      <c r="W8" s="55" t="str">
        <f>'T.'!B14</f>
        <v>EYYÜP SPOR</v>
      </c>
      <c r="X8" s="56">
        <f>IF('F.1'!M8&lt;'F.1'!N8,AD$5,AE$5)</f>
        <v>0</v>
      </c>
      <c r="Y8" s="56">
        <f>IF('F.1'!M8='F.1'!N8,AD$5,AE$5)</f>
        <v>1</v>
      </c>
      <c r="Z8" s="56">
        <f>IF('F.1'!M8&gt;'F.1'!N8,AD$5,AE$5)</f>
        <v>0</v>
      </c>
    </row>
    <row r="9" spans="1:26" ht="15" customHeight="1">
      <c r="A9" s="55" t="str">
        <f>'T.'!B12</f>
        <v>REHA GENÇLİK</v>
      </c>
      <c r="B9" s="56">
        <f>IF('F.1'!C9&gt;'F.1'!D9,AD$5,AE$5)</f>
        <v>0</v>
      </c>
      <c r="C9" s="56">
        <f>IF('F.1'!C9='F.1'!D9,AD$5,AE$5)</f>
        <v>0</v>
      </c>
      <c r="D9" s="56">
        <f>IF('F.1'!C9&lt;'F.1'!D9,AD$5,AE$5)</f>
        <v>1</v>
      </c>
      <c r="E9" s="55" t="str">
        <f>'T.'!B15</f>
        <v>KARAKÖPRÜ </v>
      </c>
      <c r="F9" s="56">
        <f>IF('F.1'!D9&gt;'F.1'!C9,AD$5,AE$5)</f>
        <v>1</v>
      </c>
      <c r="G9" s="56">
        <f>IF('F.1'!C9='F.1'!D9,AD$5,AE$5)</f>
        <v>0</v>
      </c>
      <c r="H9" s="56">
        <f>IF('F.1'!C9&gt;'F.1'!D9,AD$5,AE$5)</f>
        <v>0</v>
      </c>
      <c r="I9" s="18"/>
      <c r="J9" s="32" t="str">
        <f>'T.'!B15</f>
        <v>KARAKÖPRÜ </v>
      </c>
      <c r="K9" s="33">
        <f>IF('F.1'!H9&gt;'F.1'!I9,AD$5,AE$5)</f>
        <v>1</v>
      </c>
      <c r="L9" s="33">
        <f>IF('F.1'!H9='F.1'!I9,AD$5,AE$5)</f>
        <v>0</v>
      </c>
      <c r="M9" s="33">
        <f>IF('F.1'!H9&lt;'F.1'!I9,AD$5,AE$5)</f>
        <v>0</v>
      </c>
      <c r="N9" s="32" t="str">
        <f>'T.'!B8</f>
        <v>HALFETİ SPOR</v>
      </c>
      <c r="O9" s="33">
        <f>IF('F.1'!H9&lt;'F.1'!I9,AD$5,AE$5)</f>
        <v>0</v>
      </c>
      <c r="P9" s="33">
        <f>IF('F.1'!H9='F.1'!I9,AD$5,AE$5)</f>
        <v>0</v>
      </c>
      <c r="Q9" s="33">
        <f>IF('F.1'!H9&gt;'F.1'!I9,AD$5,AE$5)</f>
        <v>1</v>
      </c>
      <c r="R9" s="20"/>
      <c r="S9" s="55" t="str">
        <f>'T.'!B13</f>
        <v>KARŞIYAKA </v>
      </c>
      <c r="T9" s="56">
        <f>IF('F.1'!M9&gt;'F.1'!N9,AD$5,AE$5)</f>
        <v>0</v>
      </c>
      <c r="U9" s="56">
        <f>IF('F.1'!M9='F.1'!N9,AD$5,AE$5)</f>
        <v>1</v>
      </c>
      <c r="V9" s="56">
        <f>IF('F.1'!M9&lt;'F.1'!N9,AD$5,AE$5)</f>
        <v>0</v>
      </c>
      <c r="W9" s="55" t="str">
        <f>'T.'!B15</f>
        <v>KARAKÖPRÜ </v>
      </c>
      <c r="X9" s="56">
        <f>IF('F.1'!M9&lt;'F.1'!N9,AD$5,AE$5)</f>
        <v>0</v>
      </c>
      <c r="Y9" s="56">
        <f>IF('F.1'!M9='F.1'!N9,AD$5,AE$5)</f>
        <v>1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28</v>
      </c>
      <c r="B13" s="31" t="s">
        <v>16</v>
      </c>
      <c r="C13" s="31" t="s">
        <v>17</v>
      </c>
      <c r="D13" s="31" t="s">
        <v>18</v>
      </c>
      <c r="E13" s="31" t="s">
        <v>28</v>
      </c>
      <c r="F13" s="31" t="s">
        <v>16</v>
      </c>
      <c r="G13" s="31" t="s">
        <v>17</v>
      </c>
      <c r="H13" s="31" t="s">
        <v>18</v>
      </c>
      <c r="I13" s="19"/>
      <c r="J13" s="57" t="s">
        <v>28</v>
      </c>
      <c r="K13" s="57" t="s">
        <v>16</v>
      </c>
      <c r="L13" s="57" t="s">
        <v>17</v>
      </c>
      <c r="M13" s="57" t="s">
        <v>18</v>
      </c>
      <c r="N13" s="57" t="s">
        <v>28</v>
      </c>
      <c r="O13" s="57" t="s">
        <v>16</v>
      </c>
      <c r="P13" s="57" t="s">
        <v>17</v>
      </c>
      <c r="Q13" s="57" t="s">
        <v>18</v>
      </c>
      <c r="R13" s="20"/>
      <c r="S13" s="31" t="s">
        <v>28</v>
      </c>
      <c r="T13" s="31" t="s">
        <v>16</v>
      </c>
      <c r="U13" s="31" t="s">
        <v>17</v>
      </c>
      <c r="V13" s="31" t="s">
        <v>18</v>
      </c>
      <c r="W13" s="31" t="s">
        <v>28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V.ŞEHİR İDMAN YURDU</v>
      </c>
      <c r="B14" s="33">
        <f>IF('F.1'!C13&gt;'F.1'!D13,AD$5,AE$5)</f>
        <v>0</v>
      </c>
      <c r="C14" s="33">
        <f>IF('F.1'!C13='F.1'!D13,AD$5,AE$5)</f>
        <v>1</v>
      </c>
      <c r="D14" s="33">
        <f>IF('F.1'!C13&lt;'F.1'!D13,AD$5,AE$5)</f>
        <v>0</v>
      </c>
      <c r="E14" s="32" t="str">
        <f>'T.'!B12</f>
        <v>REHA GENÇLİK</v>
      </c>
      <c r="F14" s="33">
        <f>IF('F.1'!D13&gt;'F.1'!C13,AD$5,AE$5)</f>
        <v>0</v>
      </c>
      <c r="G14" s="33">
        <f>IF('F.1'!C13='F.1'!D13,AD$5,AE$5)</f>
        <v>1</v>
      </c>
      <c r="H14" s="33">
        <f>IF('F.1'!C13&gt;'F.1'!D13,AD$5,AE$5)</f>
        <v>0</v>
      </c>
      <c r="I14" s="18"/>
      <c r="J14" s="55" t="str">
        <f>'T.'!B10</f>
        <v>EDESSA SPOR</v>
      </c>
      <c r="K14" s="56">
        <f>IF('F.1'!H13&gt;'F.1'!I13,AD$5,AE$5)</f>
        <v>0</v>
      </c>
      <c r="L14" s="56">
        <f>IF('F.1'!H13='F.1'!I13,AD$5,AE$5)</f>
        <v>1</v>
      </c>
      <c r="M14" s="56">
        <f>IF('F.1'!H13&lt;'F.1'!I13,AD$5,AE$5)</f>
        <v>0</v>
      </c>
      <c r="N14" s="55" t="str">
        <f>'T.'!B9</f>
        <v>BİRECİK SPOR</v>
      </c>
      <c r="O14" s="56">
        <f>IF('F.1'!H13&lt;'F.1'!I13,AD$5,AE$5)</f>
        <v>0</v>
      </c>
      <c r="P14" s="56">
        <f>IF('F.1'!H13='F.1'!I13,AD$5,AE$5)</f>
        <v>1</v>
      </c>
      <c r="Q14" s="56">
        <f>IF('F.1'!H13&gt;'F.1'!I13,AD$5,AE$5)</f>
        <v>0</v>
      </c>
      <c r="R14" s="20"/>
      <c r="S14" s="32" t="str">
        <f>'T.'!B6</f>
        <v>V.ŞEHİR İDMAN YURDU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EYYÜP SPOR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 75.YIL GENÇLİK</v>
      </c>
      <c r="B15" s="33">
        <f>IF('F.1'!C14&gt;'F.1'!D14,AD$5,AE$5)</f>
        <v>0</v>
      </c>
      <c r="C15" s="33">
        <f>IF('F.1'!C14='F.1'!D14,AD$5,AE$5)</f>
        <v>1</v>
      </c>
      <c r="D15" s="33">
        <f>IF('F.1'!C14&lt;'F.1'!D14,AD$5,AE$5)</f>
        <v>0</v>
      </c>
      <c r="E15" s="32" t="str">
        <f>'T.'!B11</f>
        <v>YENİ HARRAN </v>
      </c>
      <c r="F15" s="33">
        <f>IF('F.1'!D14&gt;'F.1'!C14,AD$5,AE$5)</f>
        <v>0</v>
      </c>
      <c r="G15" s="33">
        <f>IF('F.1'!C14='F.1'!D14,AD$5,AE$5)</f>
        <v>1</v>
      </c>
      <c r="H15" s="33">
        <f>IF('F.1'!C14&gt;'F.1'!D14,AD$5,AE$5)</f>
        <v>0</v>
      </c>
      <c r="I15" s="18"/>
      <c r="J15" s="55" t="str">
        <f>'T.'!B11</f>
        <v>YENİ HARRAN </v>
      </c>
      <c r="K15" s="56">
        <f>IF('F.1'!H14&gt;'F.1'!I14,AD$5,AE$5)</f>
        <v>0</v>
      </c>
      <c r="L15" s="56">
        <f>IF('F.1'!H14='F.1'!I14,AD$5,AE$5)</f>
        <v>1</v>
      </c>
      <c r="M15" s="56">
        <f>IF('F.1'!H14&lt;'F.1'!I14,AD$5,AE$5)</f>
        <v>0</v>
      </c>
      <c r="N15" s="55" t="str">
        <f>'T.'!B8</f>
        <v>HALFETİ SPOR</v>
      </c>
      <c r="O15" s="56">
        <f>IF('F.1'!H14&lt;'F.1'!I14,AD$5,AE$5)</f>
        <v>0</v>
      </c>
      <c r="P15" s="56">
        <f>IF('F.1'!H14='F.1'!I14,AD$5,AE$5)</f>
        <v>1</v>
      </c>
      <c r="Q15" s="56">
        <f>IF('F.1'!H14&gt;'F.1'!I14,AD$5,AE$5)</f>
        <v>0</v>
      </c>
      <c r="R15" s="20"/>
      <c r="S15" s="32" t="str">
        <f>'T.'!B7</f>
        <v> 75.YIL GENÇLİK</v>
      </c>
      <c r="T15" s="33">
        <f>IF('F.1'!M14&gt;'F.1'!N14,AD$5,AE$5)</f>
        <v>0</v>
      </c>
      <c r="U15" s="33">
        <f>IF('F.1'!M14='F.1'!N14,AD$5,AE$5)</f>
        <v>1</v>
      </c>
      <c r="V15" s="33">
        <f>IF('F.1'!M14&lt;'F.1'!N14,AD$5,AE$5)</f>
        <v>0</v>
      </c>
      <c r="W15" s="32" t="str">
        <f>'T.'!B13</f>
        <v>KARŞIYAKA </v>
      </c>
      <c r="X15" s="33">
        <f>IF('F.1'!M14&lt;'F.1'!N14,AD$5,AE$5)</f>
        <v>0</v>
      </c>
      <c r="Y15" s="33">
        <f>IF('F.1'!M14='F.1'!N14,AD$5,AE$5)</f>
        <v>1</v>
      </c>
      <c r="Z15" s="33">
        <f>IF('F.1'!M14&gt;'F.1'!N14,AD$5,AE$5)</f>
        <v>0</v>
      </c>
    </row>
    <row r="16" spans="1:26" ht="15" customHeight="1">
      <c r="A16" s="32" t="str">
        <f>'T.'!B8</f>
        <v>HALFETİ SPOR</v>
      </c>
      <c r="B16" s="33">
        <f>IF('F.1'!C15&gt;'F.1'!D15,AD$5,AE$5)</f>
        <v>0</v>
      </c>
      <c r="C16" s="33">
        <f>IF('F.1'!C15='F.1'!D15,AD$5,AE$5)</f>
        <v>1</v>
      </c>
      <c r="D16" s="33">
        <f>IF('F.1'!C15&lt;'F.1'!D15,AD$5,AE$5)</f>
        <v>0</v>
      </c>
      <c r="E16" s="32" t="str">
        <f>'T.'!B10</f>
        <v>EDESSA SPOR</v>
      </c>
      <c r="F16" s="33">
        <f>IF('F.1'!D15&gt;'F.1'!C15,AD$5,AE$5)</f>
        <v>0</v>
      </c>
      <c r="G16" s="33">
        <f>IF('F.1'!C15='F.1'!D15,AD$5,AE$5)</f>
        <v>1</v>
      </c>
      <c r="H16" s="33">
        <f>IF('F.1'!C15&gt;'F.1'!D15,AD$5,AE$5)</f>
        <v>0</v>
      </c>
      <c r="I16" s="18"/>
      <c r="J16" s="55" t="str">
        <f>'T.'!B12</f>
        <v>REHA GENÇLİK</v>
      </c>
      <c r="K16" s="56">
        <f>IF('F.1'!H15&gt;'F.1'!I15,AD$5,AE$5)</f>
        <v>0</v>
      </c>
      <c r="L16" s="56">
        <f>IF('F.1'!H15='F.1'!I15,AD$5,AE$5)</f>
        <v>1</v>
      </c>
      <c r="M16" s="56">
        <f>IF('F.1'!H15&lt;'F.1'!I15,AD$5,AE$5)</f>
        <v>0</v>
      </c>
      <c r="N16" s="55" t="str">
        <f>'T.'!B7</f>
        <v> 75.YIL GENÇLİK</v>
      </c>
      <c r="O16" s="56">
        <f>IF('F.1'!H15&lt;'F.1'!I15,AD$5,AE$5)</f>
        <v>0</v>
      </c>
      <c r="P16" s="56">
        <f>IF('F.1'!H15='F.1'!I15,AD$5,AE$5)</f>
        <v>1</v>
      </c>
      <c r="Q16" s="56">
        <f>IF('F.1'!H15&gt;'F.1'!I15,AD$5,AE$5)</f>
        <v>0</v>
      </c>
      <c r="R16" s="20"/>
      <c r="S16" s="32" t="str">
        <f>'T.'!B8</f>
        <v>HALFETİ SPOR</v>
      </c>
      <c r="T16" s="33">
        <f>IF('F.1'!M15&gt;'F.1'!N15,AD$5,AE$5)</f>
        <v>0</v>
      </c>
      <c r="U16" s="33">
        <f>IF('F.1'!M15='F.1'!N15,AD$5,AE$5)</f>
        <v>1</v>
      </c>
      <c r="V16" s="33">
        <f>IF('F.1'!M15&lt;'F.1'!N15,AD$5,AE$5)</f>
        <v>0</v>
      </c>
      <c r="W16" s="32" t="str">
        <f>'T.'!B12</f>
        <v>REHA GENÇLİK</v>
      </c>
      <c r="X16" s="33">
        <f>IF('F.1'!M15&lt;'F.1'!N15,AD$5,AE$5)</f>
        <v>0</v>
      </c>
      <c r="Y16" s="33">
        <f>IF('F.1'!M15='F.1'!N15,AD$5,AE$5)</f>
        <v>1</v>
      </c>
      <c r="Z16" s="33">
        <f>IF('F.1'!M15&gt;'F.1'!N15,AD$5,AE$5)</f>
        <v>0</v>
      </c>
    </row>
    <row r="17" spans="1:26" ht="15" customHeight="1">
      <c r="A17" s="32" t="str">
        <f>'T.'!B14</f>
        <v>EYYÜP SPOR</v>
      </c>
      <c r="B17" s="33">
        <f>IF('F.1'!C16&gt;'F.1'!D16,AD$5,AE$5)</f>
        <v>0</v>
      </c>
      <c r="C17" s="33">
        <f>IF('F.1'!C16='F.1'!D16,AD$5,AE$5)</f>
        <v>1</v>
      </c>
      <c r="D17" s="33">
        <f>IF('F.1'!C16&lt;'F.1'!D16,AD$5,AE$5)</f>
        <v>0</v>
      </c>
      <c r="E17" s="32" t="str">
        <f>'T.'!B13</f>
        <v>KARŞIYAKA </v>
      </c>
      <c r="F17" s="33">
        <f>IF('F.1'!D16&gt;'F.1'!C16,AD$5,AE$5)</f>
        <v>0</v>
      </c>
      <c r="G17" s="33">
        <f>IF('F.1'!C16='F.1'!D16,AD$5,AE$5)</f>
        <v>1</v>
      </c>
      <c r="H17" s="33">
        <f>IF('F.1'!C16&gt;'F.1'!D16,AD$5,AE$5)</f>
        <v>0</v>
      </c>
      <c r="I17" s="18"/>
      <c r="J17" s="55" t="str">
        <f>'T.'!B13</f>
        <v>KARŞIYAKA </v>
      </c>
      <c r="K17" s="56">
        <f>IF('F.1'!H16&gt;'F.1'!I16,AD$5,AE$5)</f>
        <v>0</v>
      </c>
      <c r="L17" s="56">
        <f>IF('F.1'!H16='F.1'!I16,AD$5,AE$5)</f>
        <v>1</v>
      </c>
      <c r="M17" s="56">
        <f>IF('F.1'!H16&lt;'F.1'!I16,AD$5,AE$5)</f>
        <v>0</v>
      </c>
      <c r="N17" s="55" t="str">
        <f>'T.'!B6</f>
        <v>V.ŞEHİR İDMAN YURDU</v>
      </c>
      <c r="O17" s="56">
        <f>IF('F.1'!H16&lt;'F.1'!I16,AD$5,AE$5)</f>
        <v>0</v>
      </c>
      <c r="P17" s="56">
        <f>IF('F.1'!H16='F.1'!I16,AD$5,AE$5)</f>
        <v>1</v>
      </c>
      <c r="Q17" s="56">
        <f>IF('F.1'!H16&gt;'F.1'!I16,AD$5,AE$5)</f>
        <v>0</v>
      </c>
      <c r="R17" s="20"/>
      <c r="S17" s="32" t="str">
        <f>'T.'!B9</f>
        <v>BİRECİK SPOR</v>
      </c>
      <c r="T17" s="33">
        <f>IF('F.1'!M16&gt;'F.1'!N16,AD$5,AE$5)</f>
        <v>0</v>
      </c>
      <c r="U17" s="33">
        <f>IF('F.1'!M16='F.1'!N16,AD$5,AE$5)</f>
        <v>1</v>
      </c>
      <c r="V17" s="33">
        <f>IF('F.1'!M16&lt;'F.1'!N16,AD$5,AE$5)</f>
        <v>0</v>
      </c>
      <c r="W17" s="32" t="str">
        <f>'T.'!B11</f>
        <v>YENİ HARRAN </v>
      </c>
      <c r="X17" s="33">
        <f>IF('F.1'!M16&lt;'F.1'!N16,AD$5,AE$5)</f>
        <v>0</v>
      </c>
      <c r="Y17" s="33">
        <f>IF('F.1'!M16='F.1'!N16,AD$5,AE$5)</f>
        <v>1</v>
      </c>
      <c r="Z17" s="33">
        <f>IF('F.1'!M16&gt;'F.1'!N16,AD$5,AE$5)</f>
        <v>0</v>
      </c>
    </row>
    <row r="18" spans="1:26" ht="15" customHeight="1">
      <c r="A18" s="32" t="str">
        <f>'T.'!B15</f>
        <v>KARAKÖPRÜ </v>
      </c>
      <c r="B18" s="33">
        <f>IF('F.1'!C17&gt;'F.1'!D17,AD$5,AE$5)</f>
        <v>0</v>
      </c>
      <c r="C18" s="33">
        <f>IF('F.1'!C17='F.1'!D17,AD$5,AE$5)</f>
        <v>1</v>
      </c>
      <c r="D18" s="33">
        <f>IF('F.1'!C17&lt;'F.1'!D17,AD$5,AE$5)</f>
        <v>0</v>
      </c>
      <c r="E18" s="32" t="str">
        <f>'T.'!B9</f>
        <v>BİRECİK SPOR</v>
      </c>
      <c r="F18" s="33">
        <f>IF('F.1'!D17&gt;'F.1'!C17,AD$5,AE$5)</f>
        <v>0</v>
      </c>
      <c r="G18" s="33">
        <f>IF('F.1'!C17='F.1'!D17,AD$5,AE$5)</f>
        <v>1</v>
      </c>
      <c r="H18" s="33">
        <f>IF('F.1'!C17&gt;'F.1'!D17,AD$5,AE$5)</f>
        <v>0</v>
      </c>
      <c r="I18" s="18"/>
      <c r="J18" s="55" t="str">
        <f>'T.'!B14</f>
        <v>EYYÜP SPOR</v>
      </c>
      <c r="K18" s="56">
        <f>IF('F.1'!H17&gt;'F.1'!I17,AD$5,AE$5)</f>
        <v>0</v>
      </c>
      <c r="L18" s="56">
        <f>IF('F.1'!H17='F.1'!I17,AD$5,AE$5)</f>
        <v>1</v>
      </c>
      <c r="M18" s="56">
        <f>IF('F.1'!H17&lt;'F.1'!I17,AD$5,AE$5)</f>
        <v>0</v>
      </c>
      <c r="N18" s="55" t="str">
        <f>'T.'!B15</f>
        <v>KARAKÖPRÜ </v>
      </c>
      <c r="O18" s="56">
        <f>IF('F.1'!H17&lt;'F.1'!I17,AD$5,AE$5)</f>
        <v>0</v>
      </c>
      <c r="P18" s="56">
        <f>IF('F.1'!H17='F.1'!I17,AD$5,AE$5)</f>
        <v>1</v>
      </c>
      <c r="Q18" s="56">
        <f>IF('F.1'!H17&gt;'F.1'!I17,AD$5,AE$5)</f>
        <v>0</v>
      </c>
      <c r="R18" s="20"/>
      <c r="S18" s="32" t="str">
        <f>'T.'!B15</f>
        <v>KARAKÖPRÜ 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EDESSA SPOR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28</v>
      </c>
      <c r="B22" s="57" t="s">
        <v>16</v>
      </c>
      <c r="C22" s="57" t="s">
        <v>17</v>
      </c>
      <c r="D22" s="57" t="s">
        <v>18</v>
      </c>
      <c r="E22" s="57" t="s">
        <v>28</v>
      </c>
      <c r="F22" s="57" t="s">
        <v>16</v>
      </c>
      <c r="G22" s="57" t="s">
        <v>17</v>
      </c>
      <c r="H22" s="57" t="s">
        <v>18</v>
      </c>
      <c r="I22" s="19"/>
      <c r="J22" s="31" t="s">
        <v>28</v>
      </c>
      <c r="K22" s="31" t="s">
        <v>16</v>
      </c>
      <c r="L22" s="31" t="s">
        <v>17</v>
      </c>
      <c r="M22" s="31" t="s">
        <v>18</v>
      </c>
      <c r="N22" s="31" t="s">
        <v>28</v>
      </c>
      <c r="O22" s="31" t="s">
        <v>16</v>
      </c>
      <c r="P22" s="31" t="s">
        <v>17</v>
      </c>
      <c r="Q22" s="31" t="s">
        <v>18</v>
      </c>
      <c r="R22" s="20"/>
      <c r="S22" s="57" t="s">
        <v>28</v>
      </c>
      <c r="T22" s="57" t="s">
        <v>16</v>
      </c>
      <c r="U22" s="57" t="s">
        <v>17</v>
      </c>
      <c r="V22" s="57" t="s">
        <v>18</v>
      </c>
      <c r="W22" s="57" t="s">
        <v>28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YENİ HARRAN </v>
      </c>
      <c r="B23" s="56">
        <f>IF('F.1'!C21&gt;'F.1'!D21,AD$5,AE$5)</f>
        <v>0</v>
      </c>
      <c r="C23" s="56">
        <f>IF('F.1'!C21='F.1'!D21,AD$5,AE$5)</f>
        <v>1</v>
      </c>
      <c r="D23" s="56">
        <f>IF('F.1'!C21&lt;'F.1'!D21,AD$5,AE$5)</f>
        <v>0</v>
      </c>
      <c r="E23" s="55" t="str">
        <f>'T.'!B10</f>
        <v>EDESSA SPOR</v>
      </c>
      <c r="F23" s="56">
        <f>IF('F.1'!D21&gt;'F.1'!C21,AD$5,AE$5)</f>
        <v>0</v>
      </c>
      <c r="G23" s="56">
        <f>IF('F.1'!C21='F.1'!D21,AD$5,AE$5)</f>
        <v>1</v>
      </c>
      <c r="H23" s="56">
        <f>IF('F.1'!C21&gt;'F.1'!D21,AD$5,AE$5)</f>
        <v>0</v>
      </c>
      <c r="I23" s="18"/>
      <c r="J23" s="32" t="str">
        <f>'T.'!B7</f>
        <v> 75.YIL GENÇLİK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V.ŞEHİR İDMAN YURDU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V.ŞEHİR İDMAN YURDU</v>
      </c>
      <c r="T23" s="56">
        <f>IF('F.1'!M21&gt;'F.1'!N21,AD$5,AE$5)</f>
        <v>0</v>
      </c>
      <c r="U23" s="56">
        <f>IF('F.1'!M21='F.1'!N21,AD$5,AE$5)</f>
        <v>1</v>
      </c>
      <c r="V23" s="56">
        <f>IF('F.1'!M21&lt;'F.1'!N21,AD$5,AE$5)</f>
        <v>0</v>
      </c>
      <c r="W23" s="55" t="str">
        <f>'T.'!B8</f>
        <v>HALFETİ SPOR</v>
      </c>
      <c r="X23" s="56">
        <f>IF('F.1'!M21&lt;'F.1'!N21,AD$5,AE$5)</f>
        <v>0</v>
      </c>
      <c r="Y23" s="56">
        <f>IF('F.1'!M21='F.1'!N21,AD$5,AE$5)</f>
        <v>1</v>
      </c>
      <c r="Z23" s="56">
        <f>IF('F.1'!M21&gt;'F.1'!N21,AD$5,AE$5)</f>
        <v>0</v>
      </c>
    </row>
    <row r="24" spans="1:26" ht="15" customHeight="1">
      <c r="A24" s="55" t="str">
        <f>'T.'!B12</f>
        <v>REHA GENÇLİK</v>
      </c>
      <c r="B24" s="56">
        <f>IF('F.1'!C22&gt;'F.1'!D22,AD$5,AE$5)</f>
        <v>0</v>
      </c>
      <c r="C24" s="56">
        <f>IF('F.1'!C22='F.1'!D22,AD$5,AE$5)</f>
        <v>1</v>
      </c>
      <c r="D24" s="56">
        <f>IF('F.1'!C22&lt;'F.1'!D22,AD$5,AE$5)</f>
        <v>0</v>
      </c>
      <c r="E24" s="55" t="str">
        <f>'T.'!B9</f>
        <v>BİRECİK SPOR</v>
      </c>
      <c r="F24" s="56">
        <f>IF('F.1'!D22&gt;'F.1'!C22,AD$5,AE$5)</f>
        <v>0</v>
      </c>
      <c r="G24" s="56">
        <f>IF('F.1'!C22='F.1'!D22,AD$5,AE$5)</f>
        <v>1</v>
      </c>
      <c r="H24" s="56">
        <f>IF('F.1'!C22&gt;'F.1'!D22,AD$5,AE$5)</f>
        <v>0</v>
      </c>
      <c r="I24" s="18"/>
      <c r="J24" s="32" t="str">
        <f>'T.'!B8</f>
        <v>HALFETİ SPOR</v>
      </c>
      <c r="K24" s="33">
        <f>IF('F.1'!H22&gt;'F.1'!I22,AD$5,AE$5)</f>
        <v>0</v>
      </c>
      <c r="L24" s="33">
        <f>IF('F.1'!H22='F.1'!I22,AD$5,AE$5)</f>
        <v>1</v>
      </c>
      <c r="M24" s="33">
        <f>IF('F.1'!H22&lt;'F.1'!I22,AD$5,AE$5)</f>
        <v>0</v>
      </c>
      <c r="N24" s="32" t="str">
        <f>'T.'!B14</f>
        <v>EYYÜP SPOR</v>
      </c>
      <c r="O24" s="33">
        <f>IF('F.1'!H22&lt;'F.1'!I22,AD$5,AE$5)</f>
        <v>0</v>
      </c>
      <c r="P24" s="33">
        <f>IF('F.1'!H22='F.1'!I22,AD$5,AE$5)</f>
        <v>1</v>
      </c>
      <c r="Q24" s="33">
        <f>IF('F.1'!H22&gt;'F.1'!I22,AD$5,AE$5)</f>
        <v>0</v>
      </c>
      <c r="R24" s="20"/>
      <c r="S24" s="55" t="str">
        <f>'T.'!B12</f>
        <v>REHA GENÇLİK</v>
      </c>
      <c r="T24" s="56">
        <f>IF('F.1'!M22&gt;'F.1'!N22,AD$5,AE$5)</f>
        <v>0</v>
      </c>
      <c r="U24" s="56">
        <f>IF('F.1'!M22='F.1'!N22,AD$5,AE$5)</f>
        <v>1</v>
      </c>
      <c r="V24" s="56">
        <f>IF('F.1'!M22&lt;'F.1'!N22,AD$5,AE$5)</f>
        <v>0</v>
      </c>
      <c r="W24" s="55" t="str">
        <f>'T.'!B11</f>
        <v>YENİ HARRAN </v>
      </c>
      <c r="X24" s="56">
        <f>IF('F.1'!M22&lt;'F.1'!N22,AD$5,AE$5)</f>
        <v>0</v>
      </c>
      <c r="Y24" s="56">
        <f>IF('F.1'!M22='F.1'!N22,AD$5,AE$5)</f>
        <v>1</v>
      </c>
      <c r="Z24" s="56">
        <f>IF('F.1'!M22&gt;'F.1'!N22,AD$5,AE$5)</f>
        <v>0</v>
      </c>
    </row>
    <row r="25" spans="1:26" ht="15" customHeight="1">
      <c r="A25" s="55" t="str">
        <f>'T.'!B13</f>
        <v>KARŞIYAKA </v>
      </c>
      <c r="B25" s="56">
        <f>IF('F.1'!C23&gt;'F.1'!D23,AD$5,AE$5)</f>
        <v>0</v>
      </c>
      <c r="C25" s="56">
        <f>IF('F.1'!C23='F.1'!D23,AD$5,AE$5)</f>
        <v>1</v>
      </c>
      <c r="D25" s="56">
        <f>IF('F.1'!C23&lt;'F.1'!D23,AD$5,AE$5)</f>
        <v>0</v>
      </c>
      <c r="E25" s="55" t="str">
        <f>'T.'!B8</f>
        <v>HALFETİ SPOR</v>
      </c>
      <c r="F25" s="56">
        <f>IF('F.1'!D23&gt;'F.1'!C23,AD$5,AE$5)</f>
        <v>0</v>
      </c>
      <c r="G25" s="56">
        <f>IF('F.1'!C23='F.1'!D23,AD$5,AE$5)</f>
        <v>1</v>
      </c>
      <c r="H25" s="56">
        <f>IF('F.1'!C23&gt;'F.1'!D23,AD$5,AE$5)</f>
        <v>0</v>
      </c>
      <c r="I25" s="18"/>
      <c r="J25" s="32" t="str">
        <f>'T.'!B9</f>
        <v>BİRECİK SPOR</v>
      </c>
      <c r="K25" s="33">
        <f>IF('F.1'!H23&gt;'F.1'!I23,AD$5,AE$5)</f>
        <v>0</v>
      </c>
      <c r="L25" s="33">
        <f>IF('F.1'!H23='F.1'!I23,AD$5,AE$5)</f>
        <v>1</v>
      </c>
      <c r="M25" s="33">
        <f>IF('F.1'!H23&lt;'F.1'!I23,AD$5,AE$5)</f>
        <v>0</v>
      </c>
      <c r="N25" s="32" t="str">
        <f>'T.'!B13</f>
        <v>KARŞIYAKA </v>
      </c>
      <c r="O25" s="33">
        <f>IF('F.1'!H23&lt;'F.1'!I23,AD$5,AE$5)</f>
        <v>0</v>
      </c>
      <c r="P25" s="33">
        <f>IF('F.1'!H23='F.1'!I23,AD$5,AE$5)</f>
        <v>1</v>
      </c>
      <c r="Q25" s="33">
        <f>IF('F.1'!H23&gt;'F.1'!I23,AD$5,AE$5)</f>
        <v>0</v>
      </c>
      <c r="R25" s="20"/>
      <c r="S25" s="55" t="str">
        <f>'T.'!B13</f>
        <v>KARŞIYAKA </v>
      </c>
      <c r="T25" s="56">
        <f>IF('F.1'!M23&gt;'F.1'!N23,AD$5,AE$5)</f>
        <v>0</v>
      </c>
      <c r="U25" s="56">
        <f>IF('F.1'!M23='F.1'!N23,AD$5,AE$5)</f>
        <v>1</v>
      </c>
      <c r="V25" s="56">
        <f>IF('F.1'!M23&lt;'F.1'!N23,AD$5,AE$5)</f>
        <v>0</v>
      </c>
      <c r="W25" s="55" t="str">
        <f>'T.'!B10</f>
        <v>EDESSA SPOR</v>
      </c>
      <c r="X25" s="56">
        <f>IF('F.1'!M23&lt;'F.1'!N23,AD$5,AE$5)</f>
        <v>0</v>
      </c>
      <c r="Y25" s="56">
        <f>IF('F.1'!M23='F.1'!N23,AD$5,AE$5)</f>
        <v>1</v>
      </c>
      <c r="Z25" s="56">
        <f>IF('F.1'!M23&gt;'F.1'!N23,AD$5,AE$5)</f>
        <v>0</v>
      </c>
    </row>
    <row r="26" spans="1:26" ht="15" customHeight="1">
      <c r="A26" s="55" t="str">
        <f>'T.'!B14</f>
        <v>EYYÜP SPOR</v>
      </c>
      <c r="B26" s="56">
        <f>IF('F.1'!C24&gt;'F.1'!D24,AD$5,AE$5)</f>
        <v>0</v>
      </c>
      <c r="C26" s="56">
        <f>IF('F.1'!C24='F.1'!D24,AD$5,AE$5)</f>
        <v>1</v>
      </c>
      <c r="D26" s="56">
        <f>IF('F.1'!C24&lt;'F.1'!D24,AD$5,AE$5)</f>
        <v>0</v>
      </c>
      <c r="E26" s="55" t="str">
        <f>'T.'!B7</f>
        <v> 75.YIL GENÇLİK</v>
      </c>
      <c r="F26" s="56">
        <f>IF('F.1'!D24&gt;'F.1'!C24,AD$5,AE$5)</f>
        <v>0</v>
      </c>
      <c r="G26" s="56">
        <f>IF('F.1'!C24='F.1'!D24,AD$5,AE$5)</f>
        <v>1</v>
      </c>
      <c r="H26" s="56">
        <f>IF('F.1'!C24&gt;'F.1'!D24,AD$5,AE$5)</f>
        <v>0</v>
      </c>
      <c r="I26" s="18"/>
      <c r="J26" s="32" t="str">
        <f>'T.'!B10</f>
        <v>EDESSA SPOR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REHA GENÇLİK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EYYÜP SPOR</v>
      </c>
      <c r="T26" s="56">
        <f>IF('F.1'!M24&gt;'F.1'!N24,AD$5,AE$5)</f>
        <v>0</v>
      </c>
      <c r="U26" s="56">
        <f>IF('F.1'!M24='F.1'!N24,AD$5,AE$5)</f>
        <v>1</v>
      </c>
      <c r="V26" s="56">
        <f>IF('F.1'!M24&lt;'F.1'!N24,AD$5,AE$5)</f>
        <v>0</v>
      </c>
      <c r="W26" s="55" t="str">
        <f>'T.'!B9</f>
        <v>BİRECİK SPOR</v>
      </c>
      <c r="X26" s="56">
        <f>IF('F.1'!M24&lt;'F.1'!N24,AD$5,AE$5)</f>
        <v>0</v>
      </c>
      <c r="Y26" s="56">
        <f>IF('F.1'!M24='F.1'!N24,AD$5,AE$5)</f>
        <v>1</v>
      </c>
      <c r="Z26" s="56">
        <f>IF('F.1'!M24&gt;'F.1'!N24,AD$5,AE$5)</f>
        <v>0</v>
      </c>
    </row>
    <row r="27" spans="1:26" ht="15" customHeight="1">
      <c r="A27" s="55" t="str">
        <f>'T.'!B15</f>
        <v>KARAKÖPRÜ </v>
      </c>
      <c r="B27" s="56">
        <f>IF('F.1'!C25&gt;'F.1'!D25,AD$5,AE$5)</f>
        <v>0</v>
      </c>
      <c r="C27" s="56">
        <f>IF('F.1'!C25='F.1'!D25,AD$5,AE$5)</f>
        <v>1</v>
      </c>
      <c r="D27" s="56">
        <f>IF('F.1'!C25&lt;'F.1'!D25,AD$5,AE$5)</f>
        <v>0</v>
      </c>
      <c r="E27" s="55" t="str">
        <f>'T.'!B6</f>
        <v>V.ŞEHİR İDMAN YURDU</v>
      </c>
      <c r="F27" s="56">
        <f>IF('F.1'!D25&gt;'F.1'!C25,AD$5,AE$5)</f>
        <v>0</v>
      </c>
      <c r="G27" s="56">
        <f>IF('F.1'!C25='F.1'!D25,AD$5,AE$5)</f>
        <v>1</v>
      </c>
      <c r="H27" s="56">
        <f>IF('F.1'!C25&gt;'F.1'!D25,AD$5,AE$5)</f>
        <v>0</v>
      </c>
      <c r="I27" s="18"/>
      <c r="J27" s="32" t="str">
        <f>'T.'!B11</f>
        <v>YENİ HARRAN 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KARAKÖPRÜ 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KARAKÖPRÜ </v>
      </c>
      <c r="T27" s="56">
        <f>IF('F.1'!M25&gt;'F.1'!N25,AD$5,AE$5)</f>
        <v>0</v>
      </c>
      <c r="U27" s="56">
        <f>IF('F.1'!M25='F.1'!N25,AD$5,AE$5)</f>
        <v>1</v>
      </c>
      <c r="V27" s="56">
        <f>IF('F.1'!M25&lt;'F.1'!N25,AD$5,AE$5)</f>
        <v>0</v>
      </c>
      <c r="W27" s="55" t="str">
        <f>'T.'!B7</f>
        <v> 75.YIL GENÇLİK</v>
      </c>
      <c r="X27" s="56">
        <f>IF('F.1'!M25&lt;'F.1'!N25,AD$5,AE$5)</f>
        <v>0</v>
      </c>
      <c r="Y27" s="56">
        <f>IF('F.1'!M25='F.1'!N25,AD$5,AE$5)</f>
        <v>1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30</v>
      </c>
      <c r="B29" s="141"/>
      <c r="C29" s="141"/>
      <c r="D29" s="141"/>
      <c r="E29" s="141"/>
      <c r="F29" s="141"/>
      <c r="G29" s="141"/>
      <c r="H29" s="141"/>
      <c r="I29" s="19"/>
      <c r="J29" s="142" t="s">
        <v>31</v>
      </c>
      <c r="K29" s="142"/>
      <c r="L29" s="142"/>
      <c r="M29" s="142"/>
      <c r="N29" s="142"/>
      <c r="O29" s="142"/>
      <c r="P29" s="142"/>
      <c r="Q29" s="142"/>
      <c r="R29" s="20"/>
      <c r="S29" s="141" t="s">
        <v>32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28</v>
      </c>
      <c r="B31" s="31" t="s">
        <v>16</v>
      </c>
      <c r="C31" s="31" t="s">
        <v>17</v>
      </c>
      <c r="D31" s="31" t="s">
        <v>18</v>
      </c>
      <c r="E31" s="31" t="s">
        <v>28</v>
      </c>
      <c r="F31" s="31" t="s">
        <v>16</v>
      </c>
      <c r="G31" s="31" t="s">
        <v>17</v>
      </c>
      <c r="H31" s="31" t="s">
        <v>18</v>
      </c>
      <c r="I31" s="19"/>
      <c r="J31" s="57" t="s">
        <v>28</v>
      </c>
      <c r="K31" s="57" t="s">
        <v>16</v>
      </c>
      <c r="L31" s="57" t="s">
        <v>17</v>
      </c>
      <c r="M31" s="57" t="s">
        <v>18</v>
      </c>
      <c r="N31" s="57" t="s">
        <v>28</v>
      </c>
      <c r="O31" s="57" t="s">
        <v>16</v>
      </c>
      <c r="P31" s="57" t="s">
        <v>17</v>
      </c>
      <c r="Q31" s="57" t="s">
        <v>18</v>
      </c>
      <c r="R31" s="20"/>
      <c r="S31" s="31" t="s">
        <v>28</v>
      </c>
      <c r="T31" s="31" t="s">
        <v>16</v>
      </c>
      <c r="U31" s="31" t="s">
        <v>17</v>
      </c>
      <c r="V31" s="31" t="s">
        <v>18</v>
      </c>
      <c r="W31" s="31" t="s">
        <v>28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 75.YIL GENÇLİK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HALFETİ SPOR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EDESSA SPOR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V.ŞEHİR İDMAN YURDU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HALFETİ SPOR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BİRECİK SPOR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V.ŞEHİR İDMAN YURDU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BİRECİK SPOR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BİRECİK SPOR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 75.YIL GENÇLİK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 75.YIL GENÇLİK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EDESSA SPOR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EYYÜP SPOR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EDESSA SPOR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REHA GENÇLİK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KARŞIYAKA 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V.ŞEHİR İDMAN YURDU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YENİ HARRAN 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KARŞIYAKA 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YENİ HARRAN 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YENİ HARRAN 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EYYÜP SPOR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EYYÜP SPOR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REHA GENÇLİK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KARAKÖPRÜ 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REHA GENÇLİK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HALFETİ SPOR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KARAKÖPRÜ 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KARAKÖPRÜ 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KARŞIYAKA 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9"/>
      <c r="J38" s="141" t="s">
        <v>34</v>
      </c>
      <c r="K38" s="141"/>
      <c r="L38" s="141"/>
      <c r="M38" s="141"/>
      <c r="N38" s="141"/>
      <c r="O38" s="141"/>
      <c r="P38" s="141"/>
      <c r="Q38" s="141"/>
      <c r="R38" s="20"/>
      <c r="S38" s="142" t="s">
        <v>39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35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28</v>
      </c>
      <c r="B40" s="57" t="s">
        <v>16</v>
      </c>
      <c r="C40" s="57" t="s">
        <v>17</v>
      </c>
      <c r="D40" s="57" t="s">
        <v>18</v>
      </c>
      <c r="E40" s="57" t="s">
        <v>28</v>
      </c>
      <c r="F40" s="57" t="s">
        <v>16</v>
      </c>
      <c r="G40" s="57" t="s">
        <v>17</v>
      </c>
      <c r="H40" s="57" t="s">
        <v>18</v>
      </c>
      <c r="I40" s="19"/>
      <c r="J40" s="31" t="s">
        <v>28</v>
      </c>
      <c r="K40" s="31" t="s">
        <v>16</v>
      </c>
      <c r="L40" s="31" t="s">
        <v>17</v>
      </c>
      <c r="M40" s="31" t="s">
        <v>18</v>
      </c>
      <c r="N40" s="31" t="s">
        <v>28</v>
      </c>
      <c r="O40" s="31" t="s">
        <v>16</v>
      </c>
      <c r="P40" s="31" t="s">
        <v>17</v>
      </c>
      <c r="Q40" s="31" t="s">
        <v>18</v>
      </c>
      <c r="R40" s="20"/>
      <c r="S40" s="57" t="s">
        <v>28</v>
      </c>
      <c r="T40" s="57" t="s">
        <v>16</v>
      </c>
      <c r="U40" s="57" t="s">
        <v>17</v>
      </c>
      <c r="V40" s="57" t="s">
        <v>18</v>
      </c>
      <c r="W40" s="57" t="s">
        <v>28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REHA GENÇLİK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V.ŞEHİR İDMAN YURDU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BİRECİK SPOR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EDESSA SPOR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EYYÜP SPOR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V.ŞEHİR İDMAN YURDU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YENİ HARRAN 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 75.YIL GENÇLİK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HALFETİ SPOR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YENİ HARRAN 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KARŞIYAKA 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 75.YIL GENÇLİK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EDESSA SPOR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HALFETİ SPOR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 75.YIL GENÇLİK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REHA GENÇLİK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REHA GENÇLİK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HALFETİ SPOR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KARŞIYAKA 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EYYÜP SPOR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V.ŞEHİR İDMAN YURDU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KARŞIYAKA 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YENİ HARRAN 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BİRECİK SPOR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BİRECİK SPOR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KARAKÖPRÜ 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KARAKÖPRÜ 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EYYÜP SPOR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EDESSA SPOR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KARAKÖPRÜ 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36</v>
      </c>
      <c r="B47" s="144"/>
      <c r="C47" s="144"/>
      <c r="D47" s="144"/>
      <c r="E47" s="144"/>
      <c r="F47" s="144"/>
      <c r="G47" s="144"/>
      <c r="H47" s="145"/>
      <c r="I47" s="19"/>
      <c r="J47" s="142" t="s">
        <v>37</v>
      </c>
      <c r="K47" s="142"/>
      <c r="L47" s="142"/>
      <c r="M47" s="142"/>
      <c r="N47" s="142"/>
      <c r="O47" s="142"/>
      <c r="P47" s="142"/>
      <c r="Q47" s="142"/>
      <c r="R47" s="20"/>
      <c r="S47" s="141" t="s">
        <v>38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28</v>
      </c>
      <c r="B49" s="31" t="s">
        <v>16</v>
      </c>
      <c r="C49" s="31" t="s">
        <v>17</v>
      </c>
      <c r="D49" s="31" t="s">
        <v>18</v>
      </c>
      <c r="E49" s="31" t="s">
        <v>28</v>
      </c>
      <c r="F49" s="31" t="s">
        <v>16</v>
      </c>
      <c r="G49" s="31" t="s">
        <v>17</v>
      </c>
      <c r="H49" s="31" t="s">
        <v>18</v>
      </c>
      <c r="I49" s="19"/>
      <c r="J49" s="57" t="s">
        <v>28</v>
      </c>
      <c r="K49" s="57" t="s">
        <v>16</v>
      </c>
      <c r="L49" s="57" t="s">
        <v>17</v>
      </c>
      <c r="M49" s="57" t="s">
        <v>18</v>
      </c>
      <c r="N49" s="57" t="s">
        <v>28</v>
      </c>
      <c r="O49" s="57" t="s">
        <v>16</v>
      </c>
      <c r="P49" s="57" t="s">
        <v>17</v>
      </c>
      <c r="Q49" s="57" t="s">
        <v>18</v>
      </c>
      <c r="R49" s="20"/>
      <c r="S49" s="31" t="s">
        <v>28</v>
      </c>
      <c r="T49" s="31" t="s">
        <v>16</v>
      </c>
      <c r="U49" s="31" t="s">
        <v>17</v>
      </c>
      <c r="V49" s="31" t="s">
        <v>18</v>
      </c>
      <c r="W49" s="31" t="s">
        <v>28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EDESSA SPOR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YENİ HARRAN 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V.ŞEHİR İDMAN YURDU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 75.YIL GENÇLİK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HALFETİ SPOR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V.ŞEHİR İDMAN YURDU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BİRECİK SPOR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REHA GENÇLİK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EYYÜP SPOR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HALFETİ SPOR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YENİ HARRAN 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REHA GENÇLİK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HALFETİ SPOR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KARŞIYAKA 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KARŞIYAKA 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BİRECİK SPOR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EDESSA SPOR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KARŞIYAKA 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 75.YIL GENÇLİK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EYYÜP SPOR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REHA GENÇLİK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EDESSA SPOR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BİRECİK SPOR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EYYÜP SPOR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V.ŞEHİR İDMAN YURDU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KARAKÖPRÜ 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KARAKÖPRÜ 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YENİ HARRAN 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 75.YIL GENÇLİK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KARAKÖPRÜ 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5" t="s">
        <v>62</v>
      </c>
      <c r="B56" s="135"/>
      <c r="C56" s="135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0:V30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J21:M21"/>
    <mergeCell ref="N21:Q2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40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8" t="s">
        <v>0</v>
      </c>
      <c r="B3" s="189"/>
      <c r="C3" s="189"/>
      <c r="D3" s="190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P!A5</f>
        <v>HALFETİ SPOR</v>
      </c>
      <c r="B5" s="58" t="str">
        <f>P!E5</f>
        <v> 75.YIL GENÇLİK</v>
      </c>
      <c r="C5" s="87">
        <f>'T.'!C8</f>
        <v>3</v>
      </c>
      <c r="D5" s="87">
        <f>'T.'!C7</f>
        <v>8</v>
      </c>
      <c r="E5" s="154"/>
      <c r="F5" s="58" t="str">
        <f>P!J5</f>
        <v>V.ŞEHİR İDMAN YURDU</v>
      </c>
      <c r="G5" s="58" t="str">
        <f>P!N5</f>
        <v>EDESSA SPOR</v>
      </c>
      <c r="H5" s="87">
        <f>'T.'!D6</f>
        <v>3</v>
      </c>
      <c r="I5" s="87">
        <f>'T.'!D10</f>
        <v>2</v>
      </c>
      <c r="J5" s="155"/>
      <c r="K5" s="58" t="str">
        <f>P!S5</f>
        <v>BİRECİK SPOR</v>
      </c>
      <c r="L5" s="58" t="str">
        <f>P!W5</f>
        <v>HALFETİ SPOR</v>
      </c>
      <c r="M5" s="87">
        <f>'T.'!E9</f>
        <v>0</v>
      </c>
      <c r="N5" s="87">
        <f>'T.'!E8</f>
        <v>0</v>
      </c>
    </row>
    <row r="6" spans="1:14" ht="21" customHeight="1">
      <c r="A6" s="58" t="str">
        <f>P!A6</f>
        <v>BİRECİK SPOR</v>
      </c>
      <c r="B6" s="58" t="str">
        <f>P!E6</f>
        <v>V.ŞEHİR İDMAN YURDU</v>
      </c>
      <c r="C6" s="87">
        <f>'T.'!C9</f>
        <v>4</v>
      </c>
      <c r="D6" s="87">
        <f>'T.'!C6</f>
        <v>4</v>
      </c>
      <c r="E6" s="154"/>
      <c r="F6" s="58" t="str">
        <f>P!J6</f>
        <v> 75.YIL GENÇLİK</v>
      </c>
      <c r="G6" s="58" t="str">
        <f>P!N6</f>
        <v>BİRECİK SPOR</v>
      </c>
      <c r="H6" s="87">
        <f>'T.'!D7</f>
        <v>3</v>
      </c>
      <c r="I6" s="87">
        <f>'T.'!D9</f>
        <v>2</v>
      </c>
      <c r="J6" s="155"/>
      <c r="K6" s="58" t="str">
        <f>P!S6</f>
        <v>EDESSA SPOR</v>
      </c>
      <c r="L6" s="58" t="str">
        <f>P!W6</f>
        <v> 75.YIL GENÇLİK</v>
      </c>
      <c r="M6" s="87">
        <f>'T.'!E10</f>
        <v>0</v>
      </c>
      <c r="N6" s="87">
        <f>'T.'!E7</f>
        <v>0</v>
      </c>
    </row>
    <row r="7" spans="1:14" ht="21" customHeight="1">
      <c r="A7" s="58" t="str">
        <f>P!A7</f>
        <v>EDESSA SPOR</v>
      </c>
      <c r="B7" s="58" t="str">
        <f>P!E7</f>
        <v>EYYÜP SPOR</v>
      </c>
      <c r="C7" s="87">
        <f>'T.'!C10</f>
        <v>1</v>
      </c>
      <c r="D7" s="87">
        <f>'T.'!C14</f>
        <v>1</v>
      </c>
      <c r="E7" s="154"/>
      <c r="F7" s="58" t="str">
        <f>P!J7</f>
        <v>KARŞIYAKA </v>
      </c>
      <c r="G7" s="58" t="str">
        <f>P!N7</f>
        <v>REHA GENÇLİK</v>
      </c>
      <c r="H7" s="87">
        <f>'T.'!D13</f>
        <v>2</v>
      </c>
      <c r="I7" s="87">
        <f>'T.'!D12</f>
        <v>3</v>
      </c>
      <c r="J7" s="155"/>
      <c r="K7" s="58" t="str">
        <f>P!S7</f>
        <v>YENİ HARRAN </v>
      </c>
      <c r="L7" s="58" t="str">
        <f>P!W7</f>
        <v>V.ŞEHİR İDMAN YURDU</v>
      </c>
      <c r="M7" s="87">
        <f>'T.'!E11</f>
        <v>0</v>
      </c>
      <c r="N7" s="87">
        <f>'T.'!E6</f>
        <v>0</v>
      </c>
    </row>
    <row r="8" spans="1:14" ht="21" customHeight="1">
      <c r="A8" s="58" t="str">
        <f>P!A8</f>
        <v>YENİ HARRAN </v>
      </c>
      <c r="B8" s="58" t="str">
        <f>P!E8</f>
        <v>KARŞIYAKA </v>
      </c>
      <c r="C8" s="87">
        <f>'T.'!C11</f>
        <v>1</v>
      </c>
      <c r="D8" s="87">
        <f>'T.'!C13</f>
        <v>1</v>
      </c>
      <c r="E8" s="154"/>
      <c r="F8" s="58" t="str">
        <f>P!J8</f>
        <v>EYYÜP SPOR</v>
      </c>
      <c r="G8" s="58" t="str">
        <f>P!N8</f>
        <v>YENİ HARRAN </v>
      </c>
      <c r="H8" s="87">
        <f>'T.'!D14</f>
        <v>1</v>
      </c>
      <c r="I8" s="87">
        <f>'T.'!D11</f>
        <v>6</v>
      </c>
      <c r="J8" s="155"/>
      <c r="K8" s="58" t="str">
        <f>P!S8</f>
        <v>REHA GENÇLİK</v>
      </c>
      <c r="L8" s="58" t="str">
        <f>P!W8</f>
        <v>EYYÜP SPOR</v>
      </c>
      <c r="M8" s="87">
        <f>'T.'!E12</f>
        <v>0</v>
      </c>
      <c r="N8" s="87">
        <f>'T.'!E14</f>
        <v>0</v>
      </c>
    </row>
    <row r="9" spans="1:14" ht="21" customHeight="1">
      <c r="A9" s="58" t="str">
        <f>P!A9</f>
        <v>REHA GENÇLİK</v>
      </c>
      <c r="B9" s="58" t="str">
        <f>P!E9</f>
        <v>KARAKÖPRÜ </v>
      </c>
      <c r="C9" s="87">
        <f>'T.'!C12</f>
        <v>1</v>
      </c>
      <c r="D9" s="87">
        <f>'T.'!C15</f>
        <v>2</v>
      </c>
      <c r="E9" s="154"/>
      <c r="F9" s="58" t="str">
        <f>P!J9</f>
        <v>KARAKÖPRÜ </v>
      </c>
      <c r="G9" s="58" t="str">
        <f>P!N9</f>
        <v>HALFETİ SPOR</v>
      </c>
      <c r="H9" s="87">
        <f>'T.'!D15</f>
        <v>3</v>
      </c>
      <c r="I9" s="87">
        <f>'T.'!D8</f>
        <v>0</v>
      </c>
      <c r="J9" s="155"/>
      <c r="K9" s="58" t="str">
        <f>P!S9</f>
        <v>KARŞIYAKA </v>
      </c>
      <c r="L9" s="58" t="str">
        <f>P!W9</f>
        <v>KARAKÖPRÜ </v>
      </c>
      <c r="M9" s="87">
        <f>'T.'!E13</f>
        <v>0</v>
      </c>
      <c r="N9" s="87">
        <f>'T.'!E15</f>
        <v>0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V.ŞEHİR İDMAN YURDU</v>
      </c>
      <c r="B13" s="58" t="str">
        <f>P!E14</f>
        <v>REHA GENÇLİK</v>
      </c>
      <c r="C13" s="87">
        <f>'T.'!F6</f>
        <v>0</v>
      </c>
      <c r="D13" s="87">
        <f>'T.'!F12</f>
        <v>0</v>
      </c>
      <c r="E13" s="154"/>
      <c r="F13" s="58" t="str">
        <f>P!J14</f>
        <v>EDESSA SPOR</v>
      </c>
      <c r="G13" s="58" t="str">
        <f>P!N14</f>
        <v>BİRECİK SPOR</v>
      </c>
      <c r="H13" s="87">
        <f>'T.'!G10</f>
        <v>0</v>
      </c>
      <c r="I13" s="87">
        <f>'T.'!G9</f>
        <v>0</v>
      </c>
      <c r="J13" s="154"/>
      <c r="K13" s="58" t="str">
        <f>P!S14</f>
        <v>V.ŞEHİR İDMAN YURDU</v>
      </c>
      <c r="L13" s="58" t="str">
        <f>P!W14</f>
        <v>EYYÜP SPOR</v>
      </c>
      <c r="M13" s="87">
        <f>'T.'!H6</f>
        <v>0</v>
      </c>
      <c r="N13" s="87">
        <f>'T.'!H14</f>
        <v>0</v>
      </c>
    </row>
    <row r="14" spans="1:14" ht="21" customHeight="1">
      <c r="A14" s="58" t="str">
        <f>P!A15</f>
        <v> 75.YIL GENÇLİK</v>
      </c>
      <c r="B14" s="58" t="str">
        <f>P!E15</f>
        <v>YENİ HARRAN </v>
      </c>
      <c r="C14" s="87">
        <f>'T.'!F7</f>
        <v>0</v>
      </c>
      <c r="D14" s="87">
        <f>'T.'!F11</f>
        <v>0</v>
      </c>
      <c r="E14" s="154"/>
      <c r="F14" s="58" t="str">
        <f>P!J15</f>
        <v>YENİ HARRAN </v>
      </c>
      <c r="G14" s="58" t="str">
        <f>P!N15</f>
        <v>HALFETİ SPOR</v>
      </c>
      <c r="H14" s="87">
        <f>'T.'!G11</f>
        <v>0</v>
      </c>
      <c r="I14" s="87">
        <f>'T.'!G8</f>
        <v>0</v>
      </c>
      <c r="J14" s="154"/>
      <c r="K14" s="58" t="str">
        <f>P!S15</f>
        <v> 75.YIL GENÇLİK</v>
      </c>
      <c r="L14" s="58" t="str">
        <f>P!W15</f>
        <v>KARŞIYAKA </v>
      </c>
      <c r="M14" s="87">
        <f>'T.'!H7</f>
        <v>0</v>
      </c>
      <c r="N14" s="87">
        <f>'T.'!H13</f>
        <v>0</v>
      </c>
    </row>
    <row r="15" spans="1:14" ht="21" customHeight="1">
      <c r="A15" s="58" t="str">
        <f>P!A16</f>
        <v>HALFETİ SPOR</v>
      </c>
      <c r="B15" s="58" t="str">
        <f>P!E16</f>
        <v>EDESSA SPOR</v>
      </c>
      <c r="C15" s="87">
        <f>'T.'!F8</f>
        <v>0</v>
      </c>
      <c r="D15" s="87">
        <f>'T.'!F10</f>
        <v>0</v>
      </c>
      <c r="E15" s="154"/>
      <c r="F15" s="58" t="str">
        <f>P!J16</f>
        <v>REHA GENÇLİK</v>
      </c>
      <c r="G15" s="58" t="str">
        <f>P!N16</f>
        <v> 75.YIL GENÇLİK</v>
      </c>
      <c r="H15" s="87">
        <f>'T.'!G12</f>
        <v>0</v>
      </c>
      <c r="I15" s="87">
        <f>'T.'!G7</f>
        <v>0</v>
      </c>
      <c r="J15" s="154"/>
      <c r="K15" s="58" t="str">
        <f>P!S16</f>
        <v>HALFETİ SPOR</v>
      </c>
      <c r="L15" s="58" t="str">
        <f>P!W16</f>
        <v>REHA GENÇLİK</v>
      </c>
      <c r="M15" s="87">
        <f>'T.'!H8</f>
        <v>0</v>
      </c>
      <c r="N15" s="87">
        <f>'T.'!H12</f>
        <v>0</v>
      </c>
    </row>
    <row r="16" spans="1:14" ht="21" customHeight="1">
      <c r="A16" s="58" t="str">
        <f>P!A17</f>
        <v>EYYÜP SPOR</v>
      </c>
      <c r="B16" s="58" t="str">
        <f>P!E17</f>
        <v>KARŞIYAKA </v>
      </c>
      <c r="C16" s="87">
        <f>'T.'!F14</f>
        <v>0</v>
      </c>
      <c r="D16" s="87">
        <f>'T.'!F13</f>
        <v>0</v>
      </c>
      <c r="E16" s="154"/>
      <c r="F16" s="58" t="str">
        <f>P!J17</f>
        <v>KARŞIYAKA </v>
      </c>
      <c r="G16" s="58" t="str">
        <f>P!N17</f>
        <v>V.ŞEHİR İDMAN YURDU</v>
      </c>
      <c r="H16" s="87">
        <f>'T.'!G13</f>
        <v>0</v>
      </c>
      <c r="I16" s="87">
        <f>'T.'!G6</f>
        <v>0</v>
      </c>
      <c r="J16" s="154"/>
      <c r="K16" s="58" t="str">
        <f>P!S17</f>
        <v>BİRECİK SPOR</v>
      </c>
      <c r="L16" s="58" t="str">
        <f>P!W17</f>
        <v>YENİ HARRAN </v>
      </c>
      <c r="M16" s="87">
        <f>'T.'!H9</f>
        <v>0</v>
      </c>
      <c r="N16" s="87">
        <f>'T.'!H11</f>
        <v>0</v>
      </c>
    </row>
    <row r="17" spans="1:14" ht="21" customHeight="1">
      <c r="A17" s="58" t="str">
        <f>P!A18</f>
        <v>KARAKÖPRÜ </v>
      </c>
      <c r="B17" s="58" t="str">
        <f>P!E18</f>
        <v>BİRECİK SPOR</v>
      </c>
      <c r="C17" s="87">
        <f>'T.'!F15</f>
        <v>0</v>
      </c>
      <c r="D17" s="87">
        <f>'T.'!F9</f>
        <v>0</v>
      </c>
      <c r="E17" s="154"/>
      <c r="F17" s="58" t="str">
        <f>P!J18</f>
        <v>EYYÜP SPOR</v>
      </c>
      <c r="G17" s="58" t="str">
        <f>P!N18</f>
        <v>KARAKÖPRÜ </v>
      </c>
      <c r="H17" s="87">
        <f>'T.'!G14</f>
        <v>0</v>
      </c>
      <c r="I17" s="87">
        <f>'T.'!G15</f>
        <v>0</v>
      </c>
      <c r="J17" s="154"/>
      <c r="K17" s="58" t="str">
        <f>P!S18</f>
        <v>KARAKÖPRÜ </v>
      </c>
      <c r="L17" s="58" t="str">
        <f>P!W18</f>
        <v>EDESSA SPOR</v>
      </c>
      <c r="M17" s="87">
        <f>'T.'!H15</f>
        <v>0</v>
      </c>
      <c r="N17" s="87">
        <f>'T.'!H10</f>
        <v>0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YENİ HARRAN </v>
      </c>
      <c r="B21" s="58" t="str">
        <f>P!E23</f>
        <v>EDESSA SPOR</v>
      </c>
      <c r="C21" s="87">
        <f>'T.'!I11</f>
        <v>0</v>
      </c>
      <c r="D21" s="87">
        <f>'T.'!I10</f>
        <v>0</v>
      </c>
      <c r="E21" s="154"/>
      <c r="F21" s="58" t="str">
        <f>P!J23</f>
        <v> 75.YIL GENÇLİK</v>
      </c>
      <c r="G21" s="58" t="str">
        <f>P!N23</f>
        <v>V.ŞEHİR İDMAN YURDU</v>
      </c>
      <c r="H21" s="87">
        <f>'T.'!J7</f>
        <v>0</v>
      </c>
      <c r="I21" s="87">
        <f>'T.'!J6</f>
        <v>0</v>
      </c>
      <c r="J21" s="154"/>
      <c r="K21" s="58" t="str">
        <f>P!S23</f>
        <v>V.ŞEHİR İDMAN YURDU</v>
      </c>
      <c r="L21" s="58" t="str">
        <f>P!W23</f>
        <v>HALFETİ SPOR</v>
      </c>
      <c r="M21" s="87">
        <f>'T.'!K6</f>
        <v>0</v>
      </c>
      <c r="N21" s="87">
        <f>'T.'!K8</f>
        <v>0</v>
      </c>
    </row>
    <row r="22" spans="1:14" ht="21" customHeight="1">
      <c r="A22" s="58" t="str">
        <f>P!A24</f>
        <v>REHA GENÇLİK</v>
      </c>
      <c r="B22" s="58" t="str">
        <f>P!E24</f>
        <v>BİRECİK SPOR</v>
      </c>
      <c r="C22" s="87">
        <f>'T.'!I12</f>
        <v>0</v>
      </c>
      <c r="D22" s="87">
        <f>'T.'!I9</f>
        <v>0</v>
      </c>
      <c r="E22" s="154"/>
      <c r="F22" s="58" t="str">
        <f>P!J24</f>
        <v>HALFETİ SPOR</v>
      </c>
      <c r="G22" s="58" t="str">
        <f>P!N24</f>
        <v>EYYÜP SPOR</v>
      </c>
      <c r="H22" s="87">
        <f>'T.'!J8</f>
        <v>0</v>
      </c>
      <c r="I22" s="87">
        <f>'T.'!J14</f>
        <v>0</v>
      </c>
      <c r="J22" s="154"/>
      <c r="K22" s="58" t="str">
        <f>P!S24</f>
        <v>REHA GENÇLİK</v>
      </c>
      <c r="L22" s="58" t="str">
        <f>P!W24</f>
        <v>YENİ HARRAN </v>
      </c>
      <c r="M22" s="87">
        <f>'T.'!K12</f>
        <v>0</v>
      </c>
      <c r="N22" s="87">
        <f>'T.'!K11</f>
        <v>0</v>
      </c>
    </row>
    <row r="23" spans="1:14" ht="21" customHeight="1">
      <c r="A23" s="58" t="str">
        <f>P!A25</f>
        <v>KARŞIYAKA </v>
      </c>
      <c r="B23" s="58" t="str">
        <f>P!E25</f>
        <v>HALFETİ SPOR</v>
      </c>
      <c r="C23" s="87">
        <f>'T.'!I13</f>
        <v>0</v>
      </c>
      <c r="D23" s="87">
        <f>'T.'!I8</f>
        <v>0</v>
      </c>
      <c r="E23" s="154"/>
      <c r="F23" s="58" t="str">
        <f>P!J25</f>
        <v>BİRECİK SPOR</v>
      </c>
      <c r="G23" s="58" t="str">
        <f>P!N25</f>
        <v>KARŞIYAKA </v>
      </c>
      <c r="H23" s="87">
        <f>'T.'!J9</f>
        <v>0</v>
      </c>
      <c r="I23" s="87">
        <f>'T.'!J13</f>
        <v>0</v>
      </c>
      <c r="J23" s="154"/>
      <c r="K23" s="58" t="str">
        <f>P!S25</f>
        <v>KARŞIYAKA </v>
      </c>
      <c r="L23" s="58" t="str">
        <f>P!W25</f>
        <v>EDESSA SPOR</v>
      </c>
      <c r="M23" s="87">
        <f>'T.'!K13</f>
        <v>0</v>
      </c>
      <c r="N23" s="87">
        <f>'T.'!K10</f>
        <v>0</v>
      </c>
    </row>
    <row r="24" spans="1:14" ht="21" customHeight="1">
      <c r="A24" s="58" t="str">
        <f>P!A26</f>
        <v>EYYÜP SPOR</v>
      </c>
      <c r="B24" s="58" t="str">
        <f>P!E26</f>
        <v> 75.YIL GENÇLİK</v>
      </c>
      <c r="C24" s="87">
        <f>'T.'!I14</f>
        <v>0</v>
      </c>
      <c r="D24" s="87">
        <f>'T.'!I7</f>
        <v>0</v>
      </c>
      <c r="E24" s="154"/>
      <c r="F24" s="58" t="str">
        <f>P!J26</f>
        <v>EDESSA SPOR</v>
      </c>
      <c r="G24" s="58" t="str">
        <f>P!N26</f>
        <v>REHA GENÇLİK</v>
      </c>
      <c r="H24" s="87">
        <f>'T.'!J10</f>
        <v>0</v>
      </c>
      <c r="I24" s="87">
        <f>'T.'!J12</f>
        <v>0</v>
      </c>
      <c r="J24" s="154"/>
      <c r="K24" s="58" t="str">
        <f>P!S26</f>
        <v>EYYÜP SPOR</v>
      </c>
      <c r="L24" s="58" t="str">
        <f>P!W26</f>
        <v>BİRECİK SPOR</v>
      </c>
      <c r="M24" s="87">
        <f>'T.'!K14</f>
        <v>0</v>
      </c>
      <c r="N24" s="87">
        <f>'T.'!K9</f>
        <v>0</v>
      </c>
    </row>
    <row r="25" spans="1:14" ht="21" customHeight="1">
      <c r="A25" s="58" t="str">
        <f>P!A27</f>
        <v>KARAKÖPRÜ </v>
      </c>
      <c r="B25" s="58" t="str">
        <f>P!E27</f>
        <v>V.ŞEHİR İDMAN YURDU</v>
      </c>
      <c r="C25" s="87">
        <f>'T.'!I15</f>
        <v>0</v>
      </c>
      <c r="D25" s="87">
        <f>'T.'!I6</f>
        <v>0</v>
      </c>
      <c r="E25" s="154"/>
      <c r="F25" s="58" t="str">
        <f>P!J27</f>
        <v>YENİ HARRAN </v>
      </c>
      <c r="G25" s="58" t="str">
        <f>P!N27</f>
        <v>KARAKÖPRÜ </v>
      </c>
      <c r="H25" s="87">
        <f>'T.'!J11</f>
        <v>0</v>
      </c>
      <c r="I25" s="87">
        <f>'T.'!J15</f>
        <v>0</v>
      </c>
      <c r="J25" s="154"/>
      <c r="K25" s="58" t="str">
        <f>P!S27</f>
        <v>KARAKÖPRÜ </v>
      </c>
      <c r="L25" s="58" t="str">
        <f>P!W27</f>
        <v> 75.YIL GENÇLİK</v>
      </c>
      <c r="M25" s="87">
        <f>'T.'!K15</f>
        <v>0</v>
      </c>
      <c r="N25" s="87">
        <f>'T.'!K7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6"/>
      <c r="B27" s="26"/>
      <c r="C27" s="18"/>
      <c r="D27" s="18"/>
      <c r="E27" s="23"/>
      <c r="F27" s="26"/>
      <c r="G27" s="26"/>
      <c r="H27" s="18"/>
      <c r="I27" s="18"/>
      <c r="J27" s="76"/>
      <c r="K27" s="26"/>
      <c r="L27" s="26"/>
      <c r="M27" s="18"/>
      <c r="N27" s="18"/>
      <c r="O27" s="11"/>
    </row>
    <row r="28" spans="1:15" ht="15" customHeight="1">
      <c r="A28" s="26"/>
      <c r="B28" s="26"/>
      <c r="C28" s="18"/>
      <c r="D28" s="18"/>
      <c r="E28" s="18"/>
      <c r="F28" s="26"/>
      <c r="G28" s="26"/>
      <c r="H28" s="18"/>
      <c r="I28" s="18"/>
      <c r="J28" s="76"/>
      <c r="K28" s="26"/>
      <c r="L28" s="26"/>
      <c r="M28" s="18"/>
      <c r="N28" s="18"/>
      <c r="O28" s="11"/>
    </row>
    <row r="29" spans="1:15" ht="15" customHeight="1">
      <c r="A29" s="26"/>
      <c r="B29" s="26"/>
      <c r="C29" s="18"/>
      <c r="D29" s="18"/>
      <c r="E29" s="18"/>
      <c r="F29" s="26"/>
      <c r="G29" s="26"/>
      <c r="H29" s="18"/>
      <c r="I29" s="18"/>
      <c r="J29" s="76"/>
      <c r="K29" s="26"/>
      <c r="L29" s="26"/>
      <c r="M29" s="18"/>
      <c r="N29" s="18"/>
      <c r="O29" s="11"/>
    </row>
    <row r="30" spans="1:14" ht="15" customHeight="1">
      <c r="A30" s="26"/>
      <c r="B30" s="26"/>
      <c r="C30" s="18"/>
      <c r="D30" s="18"/>
      <c r="E30" s="23"/>
      <c r="F30" s="27"/>
      <c r="G30" s="27"/>
      <c r="H30" s="27"/>
      <c r="I30" s="27"/>
      <c r="J30" s="77"/>
      <c r="K30" s="27"/>
      <c r="L30" s="27"/>
      <c r="M30" s="27"/>
      <c r="N30" s="27"/>
    </row>
    <row r="31" spans="1:9" ht="15" customHeight="1" thickBot="1">
      <c r="A31" s="26"/>
      <c r="B31" s="26"/>
      <c r="C31" s="18"/>
      <c r="D31" s="18"/>
      <c r="E31" s="23"/>
      <c r="F31" s="26"/>
      <c r="G31" s="26"/>
      <c r="H31" s="18"/>
      <c r="I31" s="18"/>
    </row>
    <row r="32" spans="1:14" ht="15" customHeight="1">
      <c r="A32" s="179"/>
      <c r="B32" s="180"/>
      <c r="C32" s="180"/>
      <c r="D32" s="181"/>
      <c r="E32" s="23"/>
      <c r="F32" s="27"/>
      <c r="G32" s="27"/>
      <c r="H32" s="27"/>
      <c r="I32" s="27"/>
      <c r="K32" s="179"/>
      <c r="L32" s="180"/>
      <c r="M32" s="180"/>
      <c r="N32" s="181"/>
    </row>
    <row r="33" spans="1:14" ht="15" customHeight="1">
      <c r="A33" s="182"/>
      <c r="B33" s="183"/>
      <c r="C33" s="183"/>
      <c r="D33" s="184"/>
      <c r="E33" s="24"/>
      <c r="F33" s="27"/>
      <c r="G33" s="27"/>
      <c r="H33" s="27"/>
      <c r="I33" s="27"/>
      <c r="K33" s="182"/>
      <c r="L33" s="183"/>
      <c r="M33" s="183"/>
      <c r="N33" s="184"/>
    </row>
    <row r="34" spans="1:14" ht="15" customHeight="1" thickBot="1">
      <c r="A34" s="185"/>
      <c r="B34" s="186"/>
      <c r="C34" s="186"/>
      <c r="D34" s="187"/>
      <c r="E34" s="24"/>
      <c r="F34" s="27"/>
      <c r="G34" s="27"/>
      <c r="H34" s="27"/>
      <c r="I34" s="27"/>
      <c r="K34" s="185"/>
      <c r="L34" s="186"/>
      <c r="M34" s="186"/>
      <c r="N34" s="187"/>
    </row>
  </sheetData>
  <sheetProtection/>
  <mergeCells count="39">
    <mergeCell ref="A1:N1"/>
    <mergeCell ref="A2:N2"/>
    <mergeCell ref="A32:D34"/>
    <mergeCell ref="K32:N34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N31"/>
  <sheetViews>
    <sheetView zoomScale="75" zoomScaleNormal="75" zoomScaleSheetLayoutView="75" zoomScalePageLayoutView="0" workbookViewId="0" topLeftCell="B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30</v>
      </c>
      <c r="B3" s="167"/>
      <c r="C3" s="167"/>
      <c r="D3" s="167"/>
      <c r="E3" s="59"/>
      <c r="F3" s="168" t="s">
        <v>31</v>
      </c>
      <c r="G3" s="168"/>
      <c r="H3" s="168"/>
      <c r="I3" s="168"/>
      <c r="J3" s="71"/>
      <c r="K3" s="168" t="s">
        <v>32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P!A32</f>
        <v> 75.YIL GENÇLİK</v>
      </c>
      <c r="B5" s="58" t="str">
        <f>P!E32</f>
        <v>HALFETİ SPOR</v>
      </c>
      <c r="C5" s="87">
        <f>'T.'!L7</f>
        <v>0</v>
      </c>
      <c r="D5" s="87">
        <f>'T.'!L8</f>
        <v>0</v>
      </c>
      <c r="E5" s="60"/>
      <c r="F5" s="58" t="str">
        <f>P!J32</f>
        <v>EDESSA SPOR</v>
      </c>
      <c r="G5" s="58" t="str">
        <f>P!N32</f>
        <v>V.ŞEHİR İDMAN YURDU</v>
      </c>
      <c r="H5" s="87">
        <f>'T.'!M10</f>
        <v>0</v>
      </c>
      <c r="I5" s="87">
        <f>'T.'!M6</f>
        <v>0</v>
      </c>
      <c r="J5" s="71"/>
      <c r="K5" s="58" t="str">
        <f>P!S32</f>
        <v>HALFETİ SPOR</v>
      </c>
      <c r="L5" s="58" t="str">
        <f>P!W32</f>
        <v>BİRECİK SPOR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V.ŞEHİR İDMAN YURDU</v>
      </c>
      <c r="B6" s="58" t="str">
        <f>P!E33</f>
        <v>BİRECİK SPOR</v>
      </c>
      <c r="C6" s="87">
        <f>'T.'!L6</f>
        <v>0</v>
      </c>
      <c r="D6" s="87">
        <f>'T.'!L9</f>
        <v>0</v>
      </c>
      <c r="E6" s="60"/>
      <c r="F6" s="58" t="str">
        <f>P!J33</f>
        <v>BİRECİK SPOR</v>
      </c>
      <c r="G6" s="58" t="str">
        <f>P!N33</f>
        <v> 75.YIL GENÇLİK</v>
      </c>
      <c r="H6" s="87">
        <f>'T.'!M9</f>
        <v>0</v>
      </c>
      <c r="I6" s="87">
        <f>'T.'!M7</f>
        <v>0</v>
      </c>
      <c r="J6" s="71"/>
      <c r="K6" s="58" t="str">
        <f>P!S33</f>
        <v> 75.YIL GENÇLİK</v>
      </c>
      <c r="L6" s="58" t="str">
        <f>P!W33</f>
        <v>EDESSA SPOR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EYYÜP SPOR</v>
      </c>
      <c r="B7" s="58" t="str">
        <f>P!E34</f>
        <v>EDESSA SPOR</v>
      </c>
      <c r="C7" s="87">
        <f>'T.'!L14</f>
        <v>0</v>
      </c>
      <c r="D7" s="87">
        <f>'T.'!L10</f>
        <v>0</v>
      </c>
      <c r="E7" s="60"/>
      <c r="F7" s="58" t="str">
        <f>P!J34</f>
        <v>REHA GENÇLİK</v>
      </c>
      <c r="G7" s="58" t="str">
        <f>P!N34</f>
        <v>KARŞIYAKA </v>
      </c>
      <c r="H7" s="87">
        <f>'T.'!M12</f>
        <v>0</v>
      </c>
      <c r="I7" s="87">
        <f>'T.'!M13</f>
        <v>0</v>
      </c>
      <c r="J7" s="71"/>
      <c r="K7" s="58" t="str">
        <f>P!S34</f>
        <v>V.ŞEHİR İDMAN YURDU</v>
      </c>
      <c r="L7" s="58" t="str">
        <f>P!W34</f>
        <v>YENİ HARRAN 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KARŞIYAKA </v>
      </c>
      <c r="B8" s="58" t="str">
        <f>P!E35</f>
        <v>YENİ HARRAN </v>
      </c>
      <c r="C8" s="87">
        <f>'T.'!L13</f>
        <v>0</v>
      </c>
      <c r="D8" s="87">
        <f>'T.'!L11</f>
        <v>0</v>
      </c>
      <c r="E8" s="60"/>
      <c r="F8" s="58" t="str">
        <f>P!J35</f>
        <v>YENİ HARRAN </v>
      </c>
      <c r="G8" s="58" t="str">
        <f>P!N35</f>
        <v>EYYÜP SPOR</v>
      </c>
      <c r="H8" s="87">
        <f>'T.'!M11</f>
        <v>0</v>
      </c>
      <c r="I8" s="87">
        <f>'T.'!M14</f>
        <v>0</v>
      </c>
      <c r="J8" s="71"/>
      <c r="K8" s="58" t="str">
        <f>P!S35</f>
        <v>EYYÜP SPOR</v>
      </c>
      <c r="L8" s="58" t="str">
        <f>P!W35</f>
        <v>REHA GENÇLİK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KARAKÖPRÜ </v>
      </c>
      <c r="B9" s="58" t="str">
        <f>P!E36</f>
        <v>REHA GENÇLİK</v>
      </c>
      <c r="C9" s="87">
        <f>'T.'!L15</f>
        <v>0</v>
      </c>
      <c r="D9" s="87">
        <f>'T.'!L12</f>
        <v>0</v>
      </c>
      <c r="E9" s="60"/>
      <c r="F9" s="58" t="str">
        <f>P!J36</f>
        <v>HALFETİ SPOR</v>
      </c>
      <c r="G9" s="58" t="str">
        <f>P!N36</f>
        <v>KARAKÖPRÜ </v>
      </c>
      <c r="H9" s="87">
        <f>'T.'!M8</f>
        <v>0</v>
      </c>
      <c r="I9" s="87">
        <f>'T.'!M15</f>
        <v>0</v>
      </c>
      <c r="J9" s="71"/>
      <c r="K9" s="58" t="str">
        <f>P!S36</f>
        <v>KARAKÖPRÜ </v>
      </c>
      <c r="L9" s="58" t="str">
        <f>P!W36</f>
        <v>KARŞIYAKA 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33</v>
      </c>
      <c r="B11" s="168"/>
      <c r="C11" s="168"/>
      <c r="D11" s="168"/>
      <c r="E11" s="62"/>
      <c r="F11" s="168" t="s">
        <v>34</v>
      </c>
      <c r="G11" s="168"/>
      <c r="H11" s="168"/>
      <c r="I11" s="168"/>
      <c r="J11" s="71"/>
      <c r="K11" s="167" t="s">
        <v>39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REHA GENÇLİK</v>
      </c>
      <c r="B13" s="58" t="str">
        <f>P!E41</f>
        <v>V.ŞEHİR İDMAN YURDU</v>
      </c>
      <c r="C13" s="87">
        <f>'T.'!O12</f>
        <v>0</v>
      </c>
      <c r="D13" s="87">
        <f>'T.'!O6</f>
        <v>0</v>
      </c>
      <c r="E13" s="60"/>
      <c r="F13" s="58" t="str">
        <f>P!J41</f>
        <v>BİRECİK SPOR</v>
      </c>
      <c r="G13" s="58" t="str">
        <f>P!N41</f>
        <v>EDESSA SPOR</v>
      </c>
      <c r="H13" s="87">
        <f>'T.'!P9</f>
        <v>0</v>
      </c>
      <c r="I13" s="87">
        <f>'T.'!P10</f>
        <v>0</v>
      </c>
      <c r="J13" s="71"/>
      <c r="K13" s="58" t="str">
        <f>P!S41</f>
        <v>EYYÜP SPOR</v>
      </c>
      <c r="L13" s="58" t="str">
        <f>P!W41</f>
        <v>V.ŞEHİR İDMAN YURDU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YENİ HARRAN </v>
      </c>
      <c r="B14" s="58" t="str">
        <f>P!E42</f>
        <v> 75.YIL GENÇLİK</v>
      </c>
      <c r="C14" s="87">
        <f>'T.'!O11</f>
        <v>0</v>
      </c>
      <c r="D14" s="87">
        <f>'T.'!O7</f>
        <v>0</v>
      </c>
      <c r="E14" s="60"/>
      <c r="F14" s="58" t="str">
        <f>P!J42</f>
        <v>HALFETİ SPOR</v>
      </c>
      <c r="G14" s="58" t="str">
        <f>P!N42</f>
        <v>YENİ HARRAN </v>
      </c>
      <c r="H14" s="87">
        <f>'T.'!P8</f>
        <v>0</v>
      </c>
      <c r="I14" s="87">
        <f>'T.'!P11</f>
        <v>0</v>
      </c>
      <c r="J14" s="71"/>
      <c r="K14" s="58" t="str">
        <f>P!S42</f>
        <v>KARŞIYAKA </v>
      </c>
      <c r="L14" s="58" t="str">
        <f>P!W42</f>
        <v> 75.YIL GENÇLİK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EDESSA SPOR</v>
      </c>
      <c r="B15" s="58" t="str">
        <f>P!E43</f>
        <v>HALFETİ SPOR</v>
      </c>
      <c r="C15" s="87">
        <f>'T.'!O10</f>
        <v>0</v>
      </c>
      <c r="D15" s="87">
        <f>'T.'!O8</f>
        <v>0</v>
      </c>
      <c r="E15" s="60"/>
      <c r="F15" s="58" t="str">
        <f>P!J43</f>
        <v> 75.YIL GENÇLİK</v>
      </c>
      <c r="G15" s="58" t="str">
        <f>P!N43</f>
        <v>REHA GENÇLİK</v>
      </c>
      <c r="H15" s="87">
        <f>'T.'!P7</f>
        <v>0</v>
      </c>
      <c r="I15" s="87">
        <f>'T.'!P12</f>
        <v>0</v>
      </c>
      <c r="J15" s="71"/>
      <c r="K15" s="58" t="str">
        <f>P!S43</f>
        <v>REHA GENÇLİK</v>
      </c>
      <c r="L15" s="58" t="str">
        <f>P!W43</f>
        <v>HALFETİ SPOR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KARŞIYAKA </v>
      </c>
      <c r="B16" s="58" t="str">
        <f>P!E44</f>
        <v>EYYÜP SPOR</v>
      </c>
      <c r="C16" s="87">
        <f>'T.'!O13</f>
        <v>0</v>
      </c>
      <c r="D16" s="87">
        <f>'T.'!O14</f>
        <v>0</v>
      </c>
      <c r="E16" s="60"/>
      <c r="F16" s="58" t="str">
        <f>P!J44</f>
        <v>V.ŞEHİR İDMAN YURDU</v>
      </c>
      <c r="G16" s="58" t="str">
        <f>P!N44</f>
        <v>KARŞIYAKA </v>
      </c>
      <c r="H16" s="87">
        <f>'T.'!P6</f>
        <v>0</v>
      </c>
      <c r="I16" s="87">
        <f>'T.'!P13</f>
        <v>0</v>
      </c>
      <c r="J16" s="71"/>
      <c r="K16" s="58" t="str">
        <f>P!S44</f>
        <v>YENİ HARRAN </v>
      </c>
      <c r="L16" s="58" t="str">
        <f>P!W44</f>
        <v>BİRECİK SPOR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BİRECİK SPOR</v>
      </c>
      <c r="B17" s="58" t="str">
        <f>P!E45</f>
        <v>KARAKÖPRÜ </v>
      </c>
      <c r="C17" s="87">
        <f>'T.'!O9</f>
        <v>0</v>
      </c>
      <c r="D17" s="87">
        <f>'T.'!O15</f>
        <v>0</v>
      </c>
      <c r="E17" s="60"/>
      <c r="F17" s="58" t="str">
        <f>P!J45</f>
        <v>KARAKÖPRÜ </v>
      </c>
      <c r="G17" s="58" t="str">
        <f>P!N45</f>
        <v>EYYÜP SPOR</v>
      </c>
      <c r="H17" s="87">
        <f>'T.'!P15</f>
        <v>0</v>
      </c>
      <c r="I17" s="87">
        <f>'T.'!P14</f>
        <v>0</v>
      </c>
      <c r="J17" s="71"/>
      <c r="K17" s="58" t="str">
        <f>P!S45</f>
        <v>EDESSA SPOR</v>
      </c>
      <c r="L17" s="58" t="str">
        <f>P!W45</f>
        <v>KARAKÖPRÜ 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36</v>
      </c>
      <c r="B19" s="168"/>
      <c r="C19" s="168"/>
      <c r="D19" s="168"/>
      <c r="E19" s="62"/>
      <c r="F19" s="168" t="s">
        <v>37</v>
      </c>
      <c r="G19" s="168"/>
      <c r="H19" s="168"/>
      <c r="I19" s="168"/>
      <c r="J19" s="71"/>
      <c r="K19" s="167" t="s">
        <v>38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EDESSA SPOR</v>
      </c>
      <c r="B21" s="58" t="str">
        <f>P!E50</f>
        <v>YENİ HARRAN </v>
      </c>
      <c r="C21" s="87">
        <f>'T.'!R10</f>
        <v>0</v>
      </c>
      <c r="D21" s="87">
        <f>'T.'!R11</f>
        <v>0</v>
      </c>
      <c r="E21" s="63"/>
      <c r="F21" s="58" t="str">
        <f>P!J50</f>
        <v>V.ŞEHİR İDMAN YURDU</v>
      </c>
      <c r="G21" s="58" t="str">
        <f>P!N50</f>
        <v> 75.YIL GENÇLİK</v>
      </c>
      <c r="H21" s="87">
        <f>'T.'!S6</f>
        <v>0</v>
      </c>
      <c r="I21" s="87">
        <f>'T.'!S7</f>
        <v>0</v>
      </c>
      <c r="J21" s="71"/>
      <c r="K21" s="58" t="str">
        <f>P!S50</f>
        <v>HALFETİ SPOR</v>
      </c>
      <c r="L21" s="74" t="str">
        <f>P!W50</f>
        <v>V.ŞEHİR İDMAN YURDU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BİRECİK SPOR</v>
      </c>
      <c r="B22" s="58" t="str">
        <f>P!E51</f>
        <v>REHA GENÇLİK</v>
      </c>
      <c r="C22" s="87">
        <f>'T.'!R9</f>
        <v>0</v>
      </c>
      <c r="D22" s="87">
        <f>'T.'!R12</f>
        <v>0</v>
      </c>
      <c r="E22" s="63"/>
      <c r="F22" s="58" t="str">
        <f>P!J51</f>
        <v>EYYÜP SPOR</v>
      </c>
      <c r="G22" s="58" t="str">
        <f>P!N51</f>
        <v>HALFETİ SPOR</v>
      </c>
      <c r="H22" s="87">
        <f>'T.'!S14</f>
        <v>0</v>
      </c>
      <c r="I22" s="87">
        <f>'T.'!S8</f>
        <v>0</v>
      </c>
      <c r="J22" s="71"/>
      <c r="K22" s="58" t="str">
        <f>P!S51</f>
        <v>YENİ HARRAN </v>
      </c>
      <c r="L22" s="74" t="str">
        <f>P!W51</f>
        <v>REHA GENÇLİK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HALFETİ SPOR</v>
      </c>
      <c r="B23" s="58" t="str">
        <f>P!E52</f>
        <v>KARŞIYAKA </v>
      </c>
      <c r="C23" s="87">
        <f>'T.'!R8</f>
        <v>0</v>
      </c>
      <c r="D23" s="87">
        <f>'T.'!R13</f>
        <v>0</v>
      </c>
      <c r="E23" s="63"/>
      <c r="F23" s="58" t="str">
        <f>P!J52</f>
        <v>KARŞIYAKA </v>
      </c>
      <c r="G23" s="58" t="str">
        <f>P!N52</f>
        <v>BİRECİK SPOR</v>
      </c>
      <c r="H23" s="87">
        <f>'T.'!S13</f>
        <v>0</v>
      </c>
      <c r="I23" s="87">
        <f>'T.'!S9</f>
        <v>0</v>
      </c>
      <c r="J23" s="71"/>
      <c r="K23" s="58" t="str">
        <f>P!S52</f>
        <v>EDESSA SPOR</v>
      </c>
      <c r="L23" s="74" t="str">
        <f>P!W52</f>
        <v>KARŞIYAKA 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 75.YIL GENÇLİK</v>
      </c>
      <c r="B24" s="58" t="str">
        <f>P!E53</f>
        <v>EYYÜP SPOR</v>
      </c>
      <c r="C24" s="87">
        <f>'T.'!R7</f>
        <v>0</v>
      </c>
      <c r="D24" s="87">
        <f>'T.'!R14</f>
        <v>0</v>
      </c>
      <c r="E24" s="63"/>
      <c r="F24" s="58" t="str">
        <f>P!J53</f>
        <v>REHA GENÇLİK</v>
      </c>
      <c r="G24" s="58" t="str">
        <f>P!N53</f>
        <v>EDESSA SPOR</v>
      </c>
      <c r="H24" s="87">
        <f>'T.'!S12</f>
        <v>0</v>
      </c>
      <c r="I24" s="87">
        <f>'T.'!S10</f>
        <v>0</v>
      </c>
      <c r="J24" s="71"/>
      <c r="K24" s="58" t="str">
        <f>P!S53</f>
        <v>BİRECİK SPOR</v>
      </c>
      <c r="L24" s="74" t="str">
        <f>P!W53</f>
        <v>EYYÜP SPOR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V.ŞEHİR İDMAN YURDU</v>
      </c>
      <c r="B25" s="58" t="str">
        <f>P!E54</f>
        <v>KARAKÖPRÜ </v>
      </c>
      <c r="C25" s="87">
        <f>'T.'!R6</f>
        <v>0</v>
      </c>
      <c r="D25" s="87">
        <f>'T.'!R15</f>
        <v>0</v>
      </c>
      <c r="E25" s="63"/>
      <c r="F25" s="58" t="str">
        <f>P!J54</f>
        <v>KARAKÖPRÜ </v>
      </c>
      <c r="G25" s="58" t="str">
        <f>P!N54</f>
        <v>YENİ HARRAN </v>
      </c>
      <c r="H25" s="87">
        <f>'T.'!S15</f>
        <v>0</v>
      </c>
      <c r="I25" s="87">
        <f>'T.'!S11</f>
        <v>0</v>
      </c>
      <c r="J25" s="71"/>
      <c r="K25" s="58" t="str">
        <f>P!S54</f>
        <v> 75.YIL GENÇLİK</v>
      </c>
      <c r="L25" s="74" t="str">
        <f>P!W54</f>
        <v>KARAKÖPRÜ 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4" ht="15" customHeight="1">
      <c r="A27" s="26"/>
      <c r="B27" s="26"/>
      <c r="C27" s="18"/>
      <c r="D27" s="18"/>
      <c r="E27" s="23"/>
      <c r="F27" s="27"/>
      <c r="G27" s="27"/>
      <c r="H27" s="27"/>
      <c r="I27" s="27"/>
      <c r="J27" s="77"/>
      <c r="K27" s="27"/>
      <c r="L27" s="27"/>
      <c r="M27" s="27"/>
      <c r="N27" s="27"/>
    </row>
    <row r="28" spans="1:9" ht="15" customHeight="1" thickBot="1">
      <c r="A28" s="26"/>
      <c r="B28" s="26"/>
      <c r="C28" s="18"/>
      <c r="D28" s="18"/>
      <c r="E28" s="23"/>
      <c r="F28" s="26"/>
      <c r="G28" s="26"/>
      <c r="H28" s="18"/>
      <c r="I28" s="18"/>
    </row>
    <row r="29" spans="1:14" ht="15" customHeight="1">
      <c r="A29" s="191"/>
      <c r="B29" s="192"/>
      <c r="C29" s="192"/>
      <c r="D29" s="193"/>
      <c r="E29" s="23"/>
      <c r="F29" s="27"/>
      <c r="G29" s="27"/>
      <c r="H29" s="27"/>
      <c r="I29" s="27"/>
      <c r="K29" s="179"/>
      <c r="L29" s="180"/>
      <c r="M29" s="180"/>
      <c r="N29" s="181"/>
    </row>
    <row r="30" spans="1:14" ht="15" customHeight="1">
      <c r="A30" s="194"/>
      <c r="B30" s="195"/>
      <c r="C30" s="195"/>
      <c r="D30" s="196"/>
      <c r="E30" s="24"/>
      <c r="F30" s="27"/>
      <c r="G30" s="27"/>
      <c r="H30" s="27"/>
      <c r="I30" s="27"/>
      <c r="K30" s="182"/>
      <c r="L30" s="183"/>
      <c r="M30" s="183"/>
      <c r="N30" s="184"/>
    </row>
    <row r="31" spans="1:14" ht="15" customHeight="1" thickBot="1">
      <c r="A31" s="197"/>
      <c r="B31" s="198"/>
      <c r="C31" s="198"/>
      <c r="D31" s="199"/>
      <c r="E31" s="24"/>
      <c r="F31" s="27"/>
      <c r="G31" s="27"/>
      <c r="H31" s="27"/>
      <c r="I31" s="27"/>
      <c r="K31" s="185"/>
      <c r="L31" s="186"/>
      <c r="M31" s="186"/>
      <c r="N31" s="187"/>
    </row>
  </sheetData>
  <sheetProtection/>
  <mergeCells count="31">
    <mergeCell ref="A3:D3"/>
    <mergeCell ref="C12:D12"/>
    <mergeCell ref="M4:N4"/>
    <mergeCell ref="A11:D11"/>
    <mergeCell ref="A12:B12"/>
    <mergeCell ref="F12:G12"/>
    <mergeCell ref="M12:N12"/>
    <mergeCell ref="C4:D4"/>
    <mergeCell ref="A29:D31"/>
    <mergeCell ref="K29:N31"/>
    <mergeCell ref="K20:L20"/>
    <mergeCell ref="M20:N20"/>
    <mergeCell ref="F19:I19"/>
    <mergeCell ref="H20:I20"/>
    <mergeCell ref="K19:N19"/>
    <mergeCell ref="H12:I12"/>
    <mergeCell ref="A20:B20"/>
    <mergeCell ref="F20:G20"/>
    <mergeCell ref="C20:D20"/>
    <mergeCell ref="A19:D19"/>
    <mergeCell ref="K12:L12"/>
    <mergeCell ref="A1:N1"/>
    <mergeCell ref="K3:N3"/>
    <mergeCell ref="F4:G4"/>
    <mergeCell ref="H4:I4"/>
    <mergeCell ref="K11:N11"/>
    <mergeCell ref="F11:I11"/>
    <mergeCell ref="A2:N2"/>
    <mergeCell ref="F3:I3"/>
    <mergeCell ref="A4:B4"/>
    <mergeCell ref="K4:L4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C8" sqref="C8:H8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'F.1'!A5</f>
        <v>HALFETİ SPOR</v>
      </c>
      <c r="C5" s="202" t="str">
        <f>'F.1'!B5</f>
        <v> 75.YIL GENÇLİK</v>
      </c>
      <c r="D5" s="202"/>
      <c r="E5" s="202"/>
      <c r="F5" s="202"/>
      <c r="G5" s="202"/>
      <c r="H5" s="202"/>
      <c r="I5" s="14">
        <f>'F.1'!C5</f>
        <v>3</v>
      </c>
      <c r="J5" s="14">
        <f>'F.1'!D5</f>
        <v>8</v>
      </c>
    </row>
    <row r="6" spans="1:10" ht="30" customHeight="1">
      <c r="A6" s="13">
        <v>2</v>
      </c>
      <c r="B6" s="29" t="str">
        <f>'F.1'!A6</f>
        <v>BİRECİK SPOR</v>
      </c>
      <c r="C6" s="202" t="str">
        <f>'F.1'!B6</f>
        <v>V.ŞEHİR İDMAN YURDU</v>
      </c>
      <c r="D6" s="202"/>
      <c r="E6" s="202"/>
      <c r="F6" s="202"/>
      <c r="G6" s="202"/>
      <c r="H6" s="202"/>
      <c r="I6" s="14">
        <f>'F.1'!C6</f>
        <v>4</v>
      </c>
      <c r="J6" s="14">
        <f>'F.1'!D6</f>
        <v>4</v>
      </c>
    </row>
    <row r="7" spans="1:10" ht="30" customHeight="1">
      <c r="A7" s="13">
        <v>3</v>
      </c>
      <c r="B7" s="29" t="str">
        <f>'F.1'!A7</f>
        <v>EDESSA SPOR</v>
      </c>
      <c r="C7" s="202" t="str">
        <f>'F.1'!B7</f>
        <v>EYYÜP SPOR</v>
      </c>
      <c r="D7" s="202"/>
      <c r="E7" s="202"/>
      <c r="F7" s="202"/>
      <c r="G7" s="202"/>
      <c r="H7" s="202"/>
      <c r="I7" s="14">
        <f>'F.1'!C7</f>
        <v>1</v>
      </c>
      <c r="J7" s="14">
        <f>'F.1'!D7</f>
        <v>1</v>
      </c>
    </row>
    <row r="8" spans="1:10" ht="30" customHeight="1">
      <c r="A8" s="13">
        <v>4</v>
      </c>
      <c r="B8" s="29" t="str">
        <f>'F.1'!A8</f>
        <v>YENİ HARRAN </v>
      </c>
      <c r="C8" s="202" t="str">
        <f>'F.1'!B8</f>
        <v>KARŞIYAKA </v>
      </c>
      <c r="D8" s="202"/>
      <c r="E8" s="202"/>
      <c r="F8" s="202"/>
      <c r="G8" s="202"/>
      <c r="H8" s="202"/>
      <c r="I8" s="14">
        <f>'F.1'!C8</f>
        <v>1</v>
      </c>
      <c r="J8" s="14">
        <f>'F.1'!D8</f>
        <v>1</v>
      </c>
    </row>
    <row r="9" spans="1:10" ht="30" customHeight="1">
      <c r="A9" s="13">
        <v>5</v>
      </c>
      <c r="B9" s="29" t="str">
        <f>'F.1'!A9</f>
        <v>REHA GENÇLİK</v>
      </c>
      <c r="C9" s="202" t="str">
        <f>'F.1'!B9</f>
        <v>KARAKÖPRÜ </v>
      </c>
      <c r="D9" s="202"/>
      <c r="E9" s="202"/>
      <c r="F9" s="202"/>
      <c r="G9" s="202"/>
      <c r="H9" s="202"/>
      <c r="I9" s="14">
        <f>'F.1'!C9</f>
        <v>1</v>
      </c>
      <c r="J9" s="14">
        <f>'F.1'!D9</f>
        <v>2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1</v>
      </c>
      <c r="D13" s="15">
        <f>S!B4</f>
        <v>1</v>
      </c>
      <c r="E13" s="15">
        <f>S!C4</f>
        <v>0</v>
      </c>
      <c r="F13" s="15">
        <f>S!D4</f>
        <v>0</v>
      </c>
      <c r="G13" s="15">
        <f>S!B18</f>
        <v>8</v>
      </c>
      <c r="H13" s="15">
        <f>S!C18</f>
        <v>3</v>
      </c>
      <c r="I13" s="16">
        <f aca="true" t="shared" si="1" ref="I13:I22">(D13*3)+(E13*1)+(F13*0)</f>
        <v>3</v>
      </c>
      <c r="J13" s="16">
        <f aca="true" t="shared" si="2" ref="J13:J22">G13-H13</f>
        <v>5</v>
      </c>
    </row>
    <row r="14" spans="1:10" ht="30" customHeight="1">
      <c r="A14" s="16">
        <v>2</v>
      </c>
      <c r="B14" s="28" t="str">
        <f>'T.'!B15</f>
        <v>KARAKÖPRÜ </v>
      </c>
      <c r="C14" s="16">
        <f t="shared" si="0"/>
        <v>1</v>
      </c>
      <c r="D14" s="15">
        <f>S!B12</f>
        <v>1</v>
      </c>
      <c r="E14" s="15">
        <f>S!C12</f>
        <v>0</v>
      </c>
      <c r="F14" s="15">
        <f>S!D12</f>
        <v>0</v>
      </c>
      <c r="G14" s="15">
        <f>S!B26</f>
        <v>2</v>
      </c>
      <c r="H14" s="15">
        <f>S!C26</f>
        <v>1</v>
      </c>
      <c r="I14" s="16">
        <f t="shared" si="1"/>
        <v>3</v>
      </c>
      <c r="J14" s="16">
        <f t="shared" si="2"/>
        <v>1</v>
      </c>
    </row>
    <row r="15" spans="1:10" ht="30" customHeight="1">
      <c r="A15" s="16">
        <v>3</v>
      </c>
      <c r="B15" s="28" t="str">
        <f>'T.'!B9</f>
        <v>BİRECİK SPOR</v>
      </c>
      <c r="C15" s="16">
        <f t="shared" si="0"/>
        <v>1</v>
      </c>
      <c r="D15" s="15">
        <f>S!B6</f>
        <v>0</v>
      </c>
      <c r="E15" s="15">
        <f>S!C6</f>
        <v>1</v>
      </c>
      <c r="F15" s="15">
        <f>S!D6</f>
        <v>0</v>
      </c>
      <c r="G15" s="15">
        <f>S!B20</f>
        <v>4</v>
      </c>
      <c r="H15" s="15">
        <f>S!C20</f>
        <v>4</v>
      </c>
      <c r="I15" s="16">
        <f t="shared" si="1"/>
        <v>1</v>
      </c>
      <c r="J15" s="16">
        <f t="shared" si="2"/>
        <v>0</v>
      </c>
    </row>
    <row r="16" spans="1:10" ht="30" customHeight="1">
      <c r="A16" s="16">
        <v>4</v>
      </c>
      <c r="B16" s="28" t="str">
        <f>'T.'!B6</f>
        <v>V.ŞEHİR İDMAN YURDU</v>
      </c>
      <c r="C16" s="16">
        <f t="shared" si="0"/>
        <v>1</v>
      </c>
      <c r="D16" s="15">
        <f>S!B3</f>
        <v>0</v>
      </c>
      <c r="E16" s="15">
        <f>S!C3</f>
        <v>1</v>
      </c>
      <c r="F16" s="15">
        <f>S!D3</f>
        <v>0</v>
      </c>
      <c r="G16" s="15">
        <f>S!B17</f>
        <v>4</v>
      </c>
      <c r="H16" s="15">
        <f>S!C17</f>
        <v>4</v>
      </c>
      <c r="I16" s="16">
        <f t="shared" si="1"/>
        <v>1</v>
      </c>
      <c r="J16" s="16">
        <f t="shared" si="2"/>
        <v>0</v>
      </c>
    </row>
    <row r="17" spans="1:10" ht="30" customHeight="1">
      <c r="A17" s="16">
        <v>5</v>
      </c>
      <c r="B17" s="28" t="str">
        <f>'T.'!B11</f>
        <v>YENİ HARRAN </v>
      </c>
      <c r="C17" s="16">
        <f t="shared" si="0"/>
        <v>1</v>
      </c>
      <c r="D17" s="15">
        <f>S!B8</f>
        <v>0</v>
      </c>
      <c r="E17" s="15">
        <f>S!C8</f>
        <v>1</v>
      </c>
      <c r="F17" s="15">
        <f>S!D8</f>
        <v>0</v>
      </c>
      <c r="G17" s="15">
        <f>S!B22</f>
        <v>1</v>
      </c>
      <c r="H17" s="15">
        <f>S!C22</f>
        <v>1</v>
      </c>
      <c r="I17" s="16">
        <f t="shared" si="1"/>
        <v>1</v>
      </c>
      <c r="J17" s="16">
        <f t="shared" si="2"/>
        <v>0</v>
      </c>
    </row>
    <row r="18" spans="1:10" ht="30" customHeight="1">
      <c r="A18" s="16">
        <v>6</v>
      </c>
      <c r="B18" s="28" t="str">
        <f>'T.'!B14</f>
        <v>EYYÜP SPOR</v>
      </c>
      <c r="C18" s="16">
        <f t="shared" si="0"/>
        <v>1</v>
      </c>
      <c r="D18" s="15">
        <f>S!B11</f>
        <v>0</v>
      </c>
      <c r="E18" s="15">
        <f>S!C11</f>
        <v>1</v>
      </c>
      <c r="F18" s="15">
        <f>S!D11</f>
        <v>0</v>
      </c>
      <c r="G18" s="15">
        <f>S!B25</f>
        <v>1</v>
      </c>
      <c r="H18" s="15">
        <f>S!C25</f>
        <v>1</v>
      </c>
      <c r="I18" s="16">
        <f t="shared" si="1"/>
        <v>1</v>
      </c>
      <c r="J18" s="16">
        <f t="shared" si="2"/>
        <v>0</v>
      </c>
    </row>
    <row r="19" spans="1:10" ht="30" customHeight="1">
      <c r="A19" s="16">
        <v>7</v>
      </c>
      <c r="B19" s="28" t="str">
        <f>'T.'!B10</f>
        <v>EDESSA SPOR</v>
      </c>
      <c r="C19" s="16">
        <f t="shared" si="0"/>
        <v>1</v>
      </c>
      <c r="D19" s="15">
        <f>S!B7</f>
        <v>0</v>
      </c>
      <c r="E19" s="15">
        <f>S!C7</f>
        <v>1</v>
      </c>
      <c r="F19" s="15">
        <f>S!D7</f>
        <v>0</v>
      </c>
      <c r="G19" s="15">
        <f>S!B21</f>
        <v>1</v>
      </c>
      <c r="H19" s="15">
        <f>S!C21</f>
        <v>1</v>
      </c>
      <c r="I19" s="16">
        <f t="shared" si="1"/>
        <v>1</v>
      </c>
      <c r="J19" s="16">
        <f t="shared" si="2"/>
        <v>0</v>
      </c>
    </row>
    <row r="20" spans="1:10" ht="30" customHeight="1">
      <c r="A20" s="16">
        <v>8</v>
      </c>
      <c r="B20" s="28" t="str">
        <f>'T.'!B13</f>
        <v>KARŞIYAKA </v>
      </c>
      <c r="C20" s="16">
        <f t="shared" si="0"/>
        <v>1</v>
      </c>
      <c r="D20" s="15">
        <f>S!B10</f>
        <v>0</v>
      </c>
      <c r="E20" s="15">
        <f>S!C10</f>
        <v>1</v>
      </c>
      <c r="F20" s="15">
        <f>S!D10</f>
        <v>0</v>
      </c>
      <c r="G20" s="15">
        <f>S!B24</f>
        <v>1</v>
      </c>
      <c r="H20" s="15">
        <f>S!C24</f>
        <v>1</v>
      </c>
      <c r="I20" s="16">
        <f t="shared" si="1"/>
        <v>1</v>
      </c>
      <c r="J20" s="16">
        <f t="shared" si="2"/>
        <v>0</v>
      </c>
    </row>
    <row r="21" spans="1:10" ht="30" customHeight="1">
      <c r="A21" s="16">
        <v>9</v>
      </c>
      <c r="B21" s="28" t="str">
        <f>'T.'!B12</f>
        <v>REHA GENÇLİK</v>
      </c>
      <c r="C21" s="16">
        <f t="shared" si="0"/>
        <v>1</v>
      </c>
      <c r="D21" s="15">
        <f>S!B9</f>
        <v>0</v>
      </c>
      <c r="E21" s="15">
        <f>S!C9</f>
        <v>0</v>
      </c>
      <c r="F21" s="15">
        <f>S!D9</f>
        <v>1</v>
      </c>
      <c r="G21" s="15">
        <f>S!B23</f>
        <v>1</v>
      </c>
      <c r="H21" s="15">
        <f>S!C23</f>
        <v>2</v>
      </c>
      <c r="I21" s="16">
        <f t="shared" si="1"/>
        <v>0</v>
      </c>
      <c r="J21" s="16">
        <f t="shared" si="2"/>
        <v>-1</v>
      </c>
    </row>
    <row r="22" spans="1:10" ht="30" customHeight="1">
      <c r="A22" s="16">
        <v>10</v>
      </c>
      <c r="B22" s="28" t="str">
        <f>'T.'!B8</f>
        <v>HALFETİ SPOR</v>
      </c>
      <c r="C22" s="16">
        <f t="shared" si="0"/>
        <v>1</v>
      </c>
      <c r="D22" s="15">
        <f>S!B5</f>
        <v>0</v>
      </c>
      <c r="E22" s="15">
        <f>S!C5</f>
        <v>0</v>
      </c>
      <c r="F22" s="15">
        <f>S!D5</f>
        <v>1</v>
      </c>
      <c r="G22" s="15">
        <f>S!B19</f>
        <v>3</v>
      </c>
      <c r="H22" s="15">
        <f>S!C19</f>
        <v>8</v>
      </c>
      <c r="I22" s="16">
        <f t="shared" si="1"/>
        <v>0</v>
      </c>
      <c r="J22" s="16">
        <f t="shared" si="2"/>
        <v>-5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26</v>
      </c>
      <c r="H23" s="3">
        <f>SUM(H13:H22)</f>
        <v>26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tabSelected="1" zoomScale="75" zoomScaleNormal="75" zoomScaleSheetLayoutView="100" zoomScalePageLayoutView="0" workbookViewId="0" topLeftCell="A4">
      <selection activeCell="L15" sqref="L15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'F.1'!F5</f>
        <v>V.ŞEHİR İDMAN YURDU</v>
      </c>
      <c r="C5" s="202" t="str">
        <f>'F.1'!G5</f>
        <v>EDESSA SPOR</v>
      </c>
      <c r="D5" s="202"/>
      <c r="E5" s="202"/>
      <c r="F5" s="202"/>
      <c r="G5" s="202"/>
      <c r="H5" s="202"/>
      <c r="I5" s="14">
        <f>'F.1'!H5</f>
        <v>3</v>
      </c>
      <c r="J5" s="14">
        <f>'F.1'!I5</f>
        <v>2</v>
      </c>
    </row>
    <row r="6" spans="1:10" ht="30" customHeight="1">
      <c r="A6" s="13">
        <v>2</v>
      </c>
      <c r="B6" s="29" t="str">
        <f>'F.1'!F6</f>
        <v> 75.YIL GENÇLİK</v>
      </c>
      <c r="C6" s="202" t="str">
        <f>'F.1'!G6</f>
        <v>BİRECİK SPOR</v>
      </c>
      <c r="D6" s="202"/>
      <c r="E6" s="202"/>
      <c r="F6" s="202"/>
      <c r="G6" s="202"/>
      <c r="H6" s="202"/>
      <c r="I6" s="14">
        <f>'F.1'!H6</f>
        <v>3</v>
      </c>
      <c r="J6" s="14">
        <f>'F.1'!I6</f>
        <v>2</v>
      </c>
    </row>
    <row r="7" spans="1:10" ht="30" customHeight="1">
      <c r="A7" s="13">
        <v>3</v>
      </c>
      <c r="B7" s="29" t="str">
        <f>'F.1'!F7</f>
        <v>KARŞIYAKA </v>
      </c>
      <c r="C7" s="202" t="str">
        <f>'F.1'!G7</f>
        <v>REHA GENÇLİK</v>
      </c>
      <c r="D7" s="202"/>
      <c r="E7" s="202"/>
      <c r="F7" s="202"/>
      <c r="G7" s="202"/>
      <c r="H7" s="202"/>
      <c r="I7" s="14">
        <f>'F.1'!H7</f>
        <v>2</v>
      </c>
      <c r="J7" s="14">
        <f>'F.1'!I7</f>
        <v>3</v>
      </c>
    </row>
    <row r="8" spans="1:10" ht="30" customHeight="1">
      <c r="A8" s="13">
        <v>4</v>
      </c>
      <c r="B8" s="29" t="str">
        <f>'F.1'!F8</f>
        <v>EYYÜP SPOR</v>
      </c>
      <c r="C8" s="202" t="str">
        <f>'F.1'!G8</f>
        <v>YENİ HARRAN </v>
      </c>
      <c r="D8" s="202"/>
      <c r="E8" s="202"/>
      <c r="F8" s="202"/>
      <c r="G8" s="202"/>
      <c r="H8" s="202"/>
      <c r="I8" s="14">
        <f>'F.1'!H8</f>
        <v>1</v>
      </c>
      <c r="J8" s="14">
        <f>'F.1'!I8</f>
        <v>6</v>
      </c>
    </row>
    <row r="9" spans="1:10" ht="30" customHeight="1">
      <c r="A9" s="13">
        <v>5</v>
      </c>
      <c r="B9" s="29" t="str">
        <f>'F.1'!F9</f>
        <v>KARAKÖPRÜ </v>
      </c>
      <c r="C9" s="202" t="str">
        <f>'F.1'!G9</f>
        <v>HALFETİ SPOR</v>
      </c>
      <c r="D9" s="202"/>
      <c r="E9" s="202"/>
      <c r="F9" s="202"/>
      <c r="G9" s="202"/>
      <c r="H9" s="202"/>
      <c r="I9" s="14">
        <f>'F.1'!H9</f>
        <v>3</v>
      </c>
      <c r="J9" s="14">
        <f>'F.1'!I9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>D13+E13+F13</f>
        <v>2</v>
      </c>
      <c r="D13" s="15">
        <f>S!E4</f>
        <v>2</v>
      </c>
      <c r="E13" s="15">
        <f>S!F4</f>
        <v>0</v>
      </c>
      <c r="F13" s="15">
        <f>S!G4</f>
        <v>0</v>
      </c>
      <c r="G13" s="15">
        <f>S!D18</f>
        <v>11</v>
      </c>
      <c r="H13" s="15">
        <f>S!E18</f>
        <v>5</v>
      </c>
      <c r="I13" s="16">
        <f>(D13*3)+(E13*1)+(F13*0)</f>
        <v>6</v>
      </c>
      <c r="J13" s="16">
        <f>G13-H13</f>
        <v>6</v>
      </c>
    </row>
    <row r="14" spans="1:10" ht="30" customHeight="1">
      <c r="A14" s="16">
        <v>2</v>
      </c>
      <c r="B14" s="28" t="str">
        <f>'T.'!B15</f>
        <v>KARAKÖPRÜ </v>
      </c>
      <c r="C14" s="16">
        <f>D14+E14+F14</f>
        <v>2</v>
      </c>
      <c r="D14" s="15">
        <f>S!E12</f>
        <v>2</v>
      </c>
      <c r="E14" s="15">
        <f>S!F12</f>
        <v>0</v>
      </c>
      <c r="F14" s="15">
        <f>S!G12</f>
        <v>0</v>
      </c>
      <c r="G14" s="15">
        <f>S!D26</f>
        <v>5</v>
      </c>
      <c r="H14" s="15">
        <f>S!E26</f>
        <v>1</v>
      </c>
      <c r="I14" s="16">
        <f>(D14*3)+(E14*1)+(F14*0)</f>
        <v>6</v>
      </c>
      <c r="J14" s="16">
        <f>G14-H14</f>
        <v>4</v>
      </c>
    </row>
    <row r="15" spans="1:10" ht="30" customHeight="1">
      <c r="A15" s="16">
        <v>3</v>
      </c>
      <c r="B15" s="28" t="str">
        <f>'T.'!B11</f>
        <v>YENİ HARRAN </v>
      </c>
      <c r="C15" s="16">
        <f>D15+E15+F15</f>
        <v>2</v>
      </c>
      <c r="D15" s="15">
        <f>S!E8</f>
        <v>1</v>
      </c>
      <c r="E15" s="15">
        <f>S!F8</f>
        <v>1</v>
      </c>
      <c r="F15" s="15">
        <f>S!G8</f>
        <v>0</v>
      </c>
      <c r="G15" s="15">
        <f>S!D22</f>
        <v>7</v>
      </c>
      <c r="H15" s="15">
        <f>S!E22</f>
        <v>2</v>
      </c>
      <c r="I15" s="16">
        <f>(D15*3)+(E15*1)+(F15*0)</f>
        <v>4</v>
      </c>
      <c r="J15" s="16">
        <f>G15-H15</f>
        <v>5</v>
      </c>
    </row>
    <row r="16" spans="1:10" ht="30" customHeight="1">
      <c r="A16" s="16">
        <v>4</v>
      </c>
      <c r="B16" s="28" t="str">
        <f>'T.'!B6</f>
        <v>V.ŞEHİR İDMAN YURDU</v>
      </c>
      <c r="C16" s="16">
        <f>D16+E16+F16</f>
        <v>2</v>
      </c>
      <c r="D16" s="15">
        <f>S!E3</f>
        <v>1</v>
      </c>
      <c r="E16" s="15">
        <f>S!F3</f>
        <v>1</v>
      </c>
      <c r="F16" s="15">
        <f>S!G3</f>
        <v>0</v>
      </c>
      <c r="G16" s="15">
        <f>S!D17</f>
        <v>7</v>
      </c>
      <c r="H16" s="15">
        <f>S!E17</f>
        <v>6</v>
      </c>
      <c r="I16" s="16">
        <f>(D16*3)+(E16*1)+(F16*0)</f>
        <v>4</v>
      </c>
      <c r="J16" s="16">
        <f>G16-H16</f>
        <v>1</v>
      </c>
    </row>
    <row r="17" spans="1:10" ht="30" customHeight="1">
      <c r="A17" s="16">
        <v>5</v>
      </c>
      <c r="B17" s="28" t="str">
        <f>'T.'!B12</f>
        <v>REHA GENÇLİK</v>
      </c>
      <c r="C17" s="16">
        <f>D17+E17+F17</f>
        <v>2</v>
      </c>
      <c r="D17" s="15">
        <f>S!E9</f>
        <v>1</v>
      </c>
      <c r="E17" s="15">
        <f>S!F9</f>
        <v>0</v>
      </c>
      <c r="F17" s="15">
        <f>S!G9</f>
        <v>1</v>
      </c>
      <c r="G17" s="15">
        <f>S!D23</f>
        <v>4</v>
      </c>
      <c r="H17" s="15">
        <f>S!E23</f>
        <v>4</v>
      </c>
      <c r="I17" s="16">
        <f>(D17*3)+(E17*1)+(F17*0)</f>
        <v>3</v>
      </c>
      <c r="J17" s="16">
        <f>G17-H17</f>
        <v>0</v>
      </c>
    </row>
    <row r="18" spans="1:10" ht="30" customHeight="1">
      <c r="A18" s="16">
        <v>6</v>
      </c>
      <c r="B18" s="28" t="str">
        <f>'T.'!B9</f>
        <v>BİRECİK SPOR</v>
      </c>
      <c r="C18" s="16">
        <f>D18+E18+F18</f>
        <v>2</v>
      </c>
      <c r="D18" s="15">
        <f>S!E6</f>
        <v>0</v>
      </c>
      <c r="E18" s="15">
        <f>S!F6</f>
        <v>1</v>
      </c>
      <c r="F18" s="15">
        <f>S!G6</f>
        <v>1</v>
      </c>
      <c r="G18" s="15">
        <f>S!D20</f>
        <v>6</v>
      </c>
      <c r="H18" s="15">
        <f>S!E20</f>
        <v>7</v>
      </c>
      <c r="I18" s="16">
        <f>(D18*3)+(E18*1)+(F18*0)</f>
        <v>1</v>
      </c>
      <c r="J18" s="16">
        <f>G18-H18</f>
        <v>-1</v>
      </c>
    </row>
    <row r="19" spans="1:10" ht="30" customHeight="1">
      <c r="A19" s="16">
        <v>7</v>
      </c>
      <c r="B19" s="28" t="str">
        <f>'T.'!B10</f>
        <v>EDESSA SPOR</v>
      </c>
      <c r="C19" s="16">
        <f>D19+E19+F19</f>
        <v>2</v>
      </c>
      <c r="D19" s="15">
        <f>S!E7</f>
        <v>0</v>
      </c>
      <c r="E19" s="15">
        <f>S!F7</f>
        <v>1</v>
      </c>
      <c r="F19" s="15">
        <f>S!G7</f>
        <v>1</v>
      </c>
      <c r="G19" s="15">
        <f>S!D21</f>
        <v>3</v>
      </c>
      <c r="H19" s="15">
        <f>S!E21</f>
        <v>4</v>
      </c>
      <c r="I19" s="16">
        <f>(D19*3)+(E19*1)+(F19*0)</f>
        <v>1</v>
      </c>
      <c r="J19" s="16">
        <f>G19-H19</f>
        <v>-1</v>
      </c>
    </row>
    <row r="20" spans="1:10" ht="30" customHeight="1">
      <c r="A20" s="16">
        <v>8</v>
      </c>
      <c r="B20" s="28" t="str">
        <f>'T.'!B13</f>
        <v>KARŞIYAKA </v>
      </c>
      <c r="C20" s="16">
        <f>D20+E20+F20</f>
        <v>2</v>
      </c>
      <c r="D20" s="15">
        <f>S!E10</f>
        <v>0</v>
      </c>
      <c r="E20" s="15">
        <f>S!F10</f>
        <v>1</v>
      </c>
      <c r="F20" s="15">
        <f>S!G10</f>
        <v>1</v>
      </c>
      <c r="G20" s="15">
        <f>S!D24</f>
        <v>3</v>
      </c>
      <c r="H20" s="15">
        <f>S!E24</f>
        <v>4</v>
      </c>
      <c r="I20" s="16">
        <f>(D20*3)+(E20*1)+(F20*0)</f>
        <v>1</v>
      </c>
      <c r="J20" s="16">
        <f>G20-H20</f>
        <v>-1</v>
      </c>
    </row>
    <row r="21" spans="1:10" ht="30" customHeight="1">
      <c r="A21" s="16">
        <v>9</v>
      </c>
      <c r="B21" s="28" t="str">
        <f>'T.'!B14</f>
        <v>EYYÜP SPOR</v>
      </c>
      <c r="C21" s="16">
        <f>D21+E21+F21</f>
        <v>2</v>
      </c>
      <c r="D21" s="15">
        <f>S!E11</f>
        <v>0</v>
      </c>
      <c r="E21" s="15">
        <f>S!F11</f>
        <v>1</v>
      </c>
      <c r="F21" s="15">
        <f>S!G11</f>
        <v>1</v>
      </c>
      <c r="G21" s="15">
        <f>S!D25</f>
        <v>2</v>
      </c>
      <c r="H21" s="15">
        <f>S!E25</f>
        <v>7</v>
      </c>
      <c r="I21" s="16">
        <f>(D21*3)+(E21*1)+(F21*0)</f>
        <v>1</v>
      </c>
      <c r="J21" s="16">
        <f>G21-H21</f>
        <v>-5</v>
      </c>
    </row>
    <row r="22" spans="1:10" ht="30" customHeight="1">
      <c r="A22" s="16">
        <v>10</v>
      </c>
      <c r="B22" s="28" t="str">
        <f>'T.'!B8</f>
        <v>HALFETİ SPOR</v>
      </c>
      <c r="C22" s="16">
        <f>D22+E22+F22</f>
        <v>2</v>
      </c>
      <c r="D22" s="15">
        <f>S!E5</f>
        <v>0</v>
      </c>
      <c r="E22" s="15">
        <f>S!F5</f>
        <v>0</v>
      </c>
      <c r="F22" s="15">
        <f>S!G5</f>
        <v>2</v>
      </c>
      <c r="G22" s="15">
        <f>S!D19</f>
        <v>3</v>
      </c>
      <c r="H22" s="15">
        <f>S!E19</f>
        <v>11</v>
      </c>
      <c r="I22" s="16">
        <f>(D22*3)+(E22*1)+(F22*0)</f>
        <v>0</v>
      </c>
      <c r="J22" s="16">
        <f>G22-H22</f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2:J2"/>
    <mergeCell ref="C6:H6"/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3">
      <selection activeCell="D29" sqref="D29:J3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203" t="str">
        <f>'T.'!A1</f>
        <v>2018-2019 FUTBOL SEZONU 1.AMATÖR A GRUBU LİG FİKSTÜRÜ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3.2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39" customHeight="1">
      <c r="A3" s="205" t="s">
        <v>63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30" customHeight="1">
      <c r="A4" s="12" t="s">
        <v>22</v>
      </c>
      <c r="B4" s="201" t="s">
        <v>10</v>
      </c>
      <c r="C4" s="201"/>
      <c r="D4" s="201"/>
      <c r="E4" s="201"/>
      <c r="F4" s="201"/>
      <c r="G4" s="201"/>
      <c r="H4" s="201"/>
      <c r="I4" s="201" t="s">
        <v>11</v>
      </c>
      <c r="J4" s="201"/>
    </row>
    <row r="5" spans="1:10" ht="30" customHeight="1">
      <c r="A5" s="13">
        <v>1</v>
      </c>
      <c r="B5" s="29" t="str">
        <f>'F.1'!K5</f>
        <v>BİRECİK SPOR</v>
      </c>
      <c r="C5" s="202" t="str">
        <f>'F.1'!L5</f>
        <v>HALFETİ SPOR</v>
      </c>
      <c r="D5" s="202"/>
      <c r="E5" s="202"/>
      <c r="F5" s="202"/>
      <c r="G5" s="202"/>
      <c r="H5" s="202"/>
      <c r="I5" s="14">
        <f>'F.1'!M5</f>
        <v>0</v>
      </c>
      <c r="J5" s="14">
        <f>'F.1'!N5</f>
        <v>0</v>
      </c>
    </row>
    <row r="6" spans="1:10" ht="30" customHeight="1">
      <c r="A6" s="13">
        <v>2</v>
      </c>
      <c r="B6" s="29" t="str">
        <f>'F.1'!K6</f>
        <v>EDESSA SPOR</v>
      </c>
      <c r="C6" s="202" t="str">
        <f>'F.1'!L6</f>
        <v> 75.YIL GENÇLİK</v>
      </c>
      <c r="D6" s="202"/>
      <c r="E6" s="202"/>
      <c r="F6" s="202"/>
      <c r="G6" s="202"/>
      <c r="H6" s="202"/>
      <c r="I6" s="14">
        <f>'F.1'!M6</f>
        <v>0</v>
      </c>
      <c r="J6" s="14">
        <f>'F.1'!N6</f>
        <v>0</v>
      </c>
    </row>
    <row r="7" spans="1:10" ht="30" customHeight="1">
      <c r="A7" s="13">
        <v>3</v>
      </c>
      <c r="B7" s="29" t="str">
        <f>'F.1'!K7</f>
        <v>YENİ HARRAN </v>
      </c>
      <c r="C7" s="202" t="str">
        <f>'F.1'!L7</f>
        <v>V.ŞEHİR İDMAN YURDU</v>
      </c>
      <c r="D7" s="202"/>
      <c r="E7" s="202"/>
      <c r="F7" s="202"/>
      <c r="G7" s="202"/>
      <c r="H7" s="202"/>
      <c r="I7" s="14">
        <f>'F.1'!M7</f>
        <v>0</v>
      </c>
      <c r="J7" s="14">
        <f>'F.1'!N7</f>
        <v>0</v>
      </c>
    </row>
    <row r="8" spans="1:10" ht="30" customHeight="1">
      <c r="A8" s="13">
        <v>4</v>
      </c>
      <c r="B8" s="29" t="str">
        <f>'F.1'!K8</f>
        <v>REHA GENÇLİK</v>
      </c>
      <c r="C8" s="202" t="str">
        <f>'F.1'!L8</f>
        <v>EYYÜP SPOR</v>
      </c>
      <c r="D8" s="202"/>
      <c r="E8" s="202"/>
      <c r="F8" s="202"/>
      <c r="G8" s="202"/>
      <c r="H8" s="202"/>
      <c r="I8" s="14">
        <f>'F.1'!M8</f>
        <v>0</v>
      </c>
      <c r="J8" s="14">
        <f>'F.1'!N8</f>
        <v>0</v>
      </c>
    </row>
    <row r="9" spans="1:10" ht="30" customHeight="1">
      <c r="A9" s="13">
        <v>5</v>
      </c>
      <c r="B9" s="29" t="str">
        <f>'F.1'!K9</f>
        <v>KARŞIYAKA </v>
      </c>
      <c r="C9" s="202" t="str">
        <f>'F.1'!L9</f>
        <v>KARAKÖPRÜ </v>
      </c>
      <c r="D9" s="202"/>
      <c r="E9" s="202"/>
      <c r="F9" s="202"/>
      <c r="G9" s="202"/>
      <c r="H9" s="202"/>
      <c r="I9" s="14">
        <f>'F.1'!M9</f>
        <v>0</v>
      </c>
      <c r="J9" s="14">
        <f>'F.1'!N9</f>
        <v>0</v>
      </c>
    </row>
    <row r="10" spans="1:10" ht="36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39" customHeight="1">
      <c r="A11" s="205" t="s">
        <v>14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 75.YIL GENÇLİK</v>
      </c>
      <c r="C13" s="16">
        <f aca="true" t="shared" si="0" ref="C13:C22">D13+E13+F13</f>
        <v>3</v>
      </c>
      <c r="D13" s="15">
        <f>S!H4</f>
        <v>2</v>
      </c>
      <c r="E13" s="15">
        <f>S!I4</f>
        <v>1</v>
      </c>
      <c r="F13" s="15">
        <f>S!J4</f>
        <v>0</v>
      </c>
      <c r="G13" s="15">
        <f>S!F18</f>
        <v>11</v>
      </c>
      <c r="H13" s="15">
        <f>S!G18</f>
        <v>5</v>
      </c>
      <c r="I13" s="16">
        <f aca="true" t="shared" si="1" ref="I13:I22">(D13*3)+(E13*1)+(F13*0)</f>
        <v>7</v>
      </c>
      <c r="J13" s="16">
        <f aca="true" t="shared" si="2" ref="J13:J22">G13-H13</f>
        <v>6</v>
      </c>
    </row>
    <row r="14" spans="1:10" ht="30" customHeight="1">
      <c r="A14" s="16">
        <v>2</v>
      </c>
      <c r="B14" s="28" t="str">
        <f>'T.'!B11</f>
        <v>YENİ HARRAN </v>
      </c>
      <c r="C14" s="16">
        <f t="shared" si="0"/>
        <v>3</v>
      </c>
      <c r="D14" s="15">
        <f>S!H8</f>
        <v>1</v>
      </c>
      <c r="E14" s="15">
        <f>S!I8</f>
        <v>2</v>
      </c>
      <c r="F14" s="15">
        <f>S!J8</f>
        <v>0</v>
      </c>
      <c r="G14" s="15">
        <f>S!F22</f>
        <v>7</v>
      </c>
      <c r="H14" s="15">
        <f>S!G22</f>
        <v>2</v>
      </c>
      <c r="I14" s="16">
        <f t="shared" si="1"/>
        <v>5</v>
      </c>
      <c r="J14" s="16">
        <f t="shared" si="2"/>
        <v>5</v>
      </c>
    </row>
    <row r="15" spans="1:10" ht="30" customHeight="1">
      <c r="A15" s="16">
        <v>3</v>
      </c>
      <c r="B15" s="28" t="str">
        <f>'T.'!B15</f>
        <v>KARAKÖPRÜ </v>
      </c>
      <c r="C15" s="16">
        <f t="shared" si="0"/>
        <v>3</v>
      </c>
      <c r="D15" s="15">
        <f>S!H12</f>
        <v>2</v>
      </c>
      <c r="E15" s="15">
        <f>S!I12</f>
        <v>1</v>
      </c>
      <c r="F15" s="15">
        <f>S!J12</f>
        <v>0</v>
      </c>
      <c r="G15" s="15">
        <f>S!F26</f>
        <v>5</v>
      </c>
      <c r="H15" s="15">
        <f>S!G26</f>
        <v>1</v>
      </c>
      <c r="I15" s="16">
        <f t="shared" si="1"/>
        <v>7</v>
      </c>
      <c r="J15" s="16">
        <f t="shared" si="2"/>
        <v>4</v>
      </c>
    </row>
    <row r="16" spans="1:10" ht="30" customHeight="1">
      <c r="A16" s="16">
        <v>4</v>
      </c>
      <c r="B16" s="28" t="str">
        <f>'T.'!B12</f>
        <v>REHA GENÇLİK</v>
      </c>
      <c r="C16" s="16">
        <f t="shared" si="0"/>
        <v>3</v>
      </c>
      <c r="D16" s="15">
        <f>S!H9</f>
        <v>1</v>
      </c>
      <c r="E16" s="15">
        <f>S!I9</f>
        <v>1</v>
      </c>
      <c r="F16" s="15">
        <f>S!J9</f>
        <v>1</v>
      </c>
      <c r="G16" s="15">
        <f>S!F23</f>
        <v>4</v>
      </c>
      <c r="H16" s="15">
        <f>S!G23</f>
        <v>4</v>
      </c>
      <c r="I16" s="16">
        <f t="shared" si="1"/>
        <v>4</v>
      </c>
      <c r="J16" s="16">
        <f t="shared" si="2"/>
        <v>0</v>
      </c>
    </row>
    <row r="17" spans="1:10" ht="30" customHeight="1">
      <c r="A17" s="16">
        <v>5</v>
      </c>
      <c r="B17" s="28" t="str">
        <f>'T.'!B10</f>
        <v>EDESSA SPOR</v>
      </c>
      <c r="C17" s="16">
        <f t="shared" si="0"/>
        <v>3</v>
      </c>
      <c r="D17" s="15">
        <f>S!H7</f>
        <v>0</v>
      </c>
      <c r="E17" s="15">
        <f>S!I7</f>
        <v>2</v>
      </c>
      <c r="F17" s="15">
        <f>S!J7</f>
        <v>1</v>
      </c>
      <c r="G17" s="15">
        <f>S!F21</f>
        <v>3</v>
      </c>
      <c r="H17" s="15">
        <f>S!G21</f>
        <v>4</v>
      </c>
      <c r="I17" s="16">
        <f t="shared" si="1"/>
        <v>2</v>
      </c>
      <c r="J17" s="16">
        <f t="shared" si="2"/>
        <v>-1</v>
      </c>
    </row>
    <row r="18" spans="1:10" ht="30" customHeight="1">
      <c r="A18" s="16">
        <v>6</v>
      </c>
      <c r="B18" s="28" t="str">
        <f>'T.'!B14</f>
        <v>EYYÜP SPOR</v>
      </c>
      <c r="C18" s="16">
        <f t="shared" si="0"/>
        <v>3</v>
      </c>
      <c r="D18" s="15">
        <f>S!H11</f>
        <v>0</v>
      </c>
      <c r="E18" s="15">
        <f>S!I11</f>
        <v>2</v>
      </c>
      <c r="F18" s="15">
        <f>S!J11</f>
        <v>1</v>
      </c>
      <c r="G18" s="15">
        <f>S!F25</f>
        <v>2</v>
      </c>
      <c r="H18" s="15">
        <f>S!G25</f>
        <v>7</v>
      </c>
      <c r="I18" s="16">
        <f t="shared" si="1"/>
        <v>2</v>
      </c>
      <c r="J18" s="16">
        <f t="shared" si="2"/>
        <v>-5</v>
      </c>
    </row>
    <row r="19" spans="1:10" ht="30" customHeight="1">
      <c r="A19" s="16">
        <v>7</v>
      </c>
      <c r="B19" s="28" t="str">
        <f>'T.'!B9</f>
        <v>BİRECİK SPOR</v>
      </c>
      <c r="C19" s="16">
        <f t="shared" si="0"/>
        <v>3</v>
      </c>
      <c r="D19" s="15">
        <f>S!H6</f>
        <v>0</v>
      </c>
      <c r="E19" s="15">
        <f>S!I6</f>
        <v>2</v>
      </c>
      <c r="F19" s="15">
        <f>S!J6</f>
        <v>1</v>
      </c>
      <c r="G19" s="15">
        <f>S!F20</f>
        <v>6</v>
      </c>
      <c r="H19" s="15">
        <f>S!G20</f>
        <v>7</v>
      </c>
      <c r="I19" s="16">
        <f t="shared" si="1"/>
        <v>2</v>
      </c>
      <c r="J19" s="16">
        <f t="shared" si="2"/>
        <v>-1</v>
      </c>
    </row>
    <row r="20" spans="1:10" ht="30" customHeight="1">
      <c r="A20" s="16">
        <v>8</v>
      </c>
      <c r="B20" s="28" t="str">
        <f>'T.'!B6</f>
        <v>V.ŞEHİR İDMAN YURDU</v>
      </c>
      <c r="C20" s="16">
        <f t="shared" si="0"/>
        <v>3</v>
      </c>
      <c r="D20" s="15">
        <f>S!H3</f>
        <v>1</v>
      </c>
      <c r="E20" s="15">
        <f>S!I3</f>
        <v>2</v>
      </c>
      <c r="F20" s="15">
        <f>S!J3</f>
        <v>0</v>
      </c>
      <c r="G20" s="15">
        <f>S!F17</f>
        <v>7</v>
      </c>
      <c r="H20" s="15">
        <f>S!G17</f>
        <v>6</v>
      </c>
      <c r="I20" s="16">
        <f t="shared" si="1"/>
        <v>5</v>
      </c>
      <c r="J20" s="16">
        <f t="shared" si="2"/>
        <v>1</v>
      </c>
    </row>
    <row r="21" spans="1:10" ht="30" customHeight="1">
      <c r="A21" s="16">
        <v>9</v>
      </c>
      <c r="B21" s="28" t="str">
        <f>'T.'!B8</f>
        <v>HALFETİ SPOR</v>
      </c>
      <c r="C21" s="16">
        <f t="shared" si="0"/>
        <v>3</v>
      </c>
      <c r="D21" s="15">
        <f>S!H5</f>
        <v>0</v>
      </c>
      <c r="E21" s="15">
        <f>S!I5</f>
        <v>1</v>
      </c>
      <c r="F21" s="15">
        <f>S!J5</f>
        <v>2</v>
      </c>
      <c r="G21" s="15">
        <f>S!F19</f>
        <v>3</v>
      </c>
      <c r="H21" s="15">
        <f>S!G19</f>
        <v>11</v>
      </c>
      <c r="I21" s="16">
        <f t="shared" si="1"/>
        <v>1</v>
      </c>
      <c r="J21" s="16">
        <f t="shared" si="2"/>
        <v>-8</v>
      </c>
    </row>
    <row r="22" spans="1:10" ht="30" customHeight="1">
      <c r="A22" s="16">
        <v>10</v>
      </c>
      <c r="B22" s="28" t="str">
        <f>'T.'!B13</f>
        <v>KARŞIYAKA </v>
      </c>
      <c r="C22" s="16">
        <f t="shared" si="0"/>
        <v>3</v>
      </c>
      <c r="D22" s="15">
        <f>S!H10</f>
        <v>0</v>
      </c>
      <c r="E22" s="15">
        <f>S!I10</f>
        <v>2</v>
      </c>
      <c r="F22" s="15">
        <f>S!J10</f>
        <v>1</v>
      </c>
      <c r="G22" s="15">
        <f>S!F24</f>
        <v>3</v>
      </c>
      <c r="H22" s="15">
        <f>S!G24</f>
        <v>4</v>
      </c>
      <c r="I22" s="16">
        <f t="shared" si="1"/>
        <v>2</v>
      </c>
      <c r="J22" s="16">
        <f t="shared" si="2"/>
        <v>-1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51</v>
      </c>
      <c r="H23" s="3">
        <f>SUM(H13:H22)</f>
        <v>51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200"/>
      <c r="B29" s="200"/>
      <c r="C29" s="10"/>
      <c r="D29" s="200"/>
      <c r="E29" s="200"/>
      <c r="F29" s="200"/>
      <c r="G29" s="200"/>
      <c r="H29" s="200"/>
      <c r="I29" s="200"/>
      <c r="J29" s="200"/>
    </row>
    <row r="30" spans="1:10" ht="15" customHeight="1">
      <c r="A30" s="200"/>
      <c r="B30" s="200"/>
      <c r="C30" s="10"/>
      <c r="D30" s="200"/>
      <c r="E30" s="200"/>
      <c r="F30" s="200"/>
      <c r="G30" s="200"/>
      <c r="H30" s="200"/>
      <c r="I30" s="200"/>
      <c r="J30" s="200"/>
    </row>
    <row r="31" spans="1:10" ht="18.75" customHeight="1">
      <c r="A31" s="200"/>
      <c r="B31" s="200"/>
      <c r="C31" s="10"/>
      <c r="D31" s="200"/>
      <c r="E31" s="200"/>
      <c r="F31" s="200"/>
      <c r="G31" s="200"/>
      <c r="H31" s="200"/>
      <c r="I31" s="200"/>
      <c r="J31" s="200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asus</cp:lastModifiedBy>
  <cp:lastPrinted>2008-10-06T11:11:49Z</cp:lastPrinted>
  <dcterms:created xsi:type="dcterms:W3CDTF">2001-11-28T10:13:16Z</dcterms:created>
  <dcterms:modified xsi:type="dcterms:W3CDTF">2018-10-22T07:26:50Z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