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F 1" sheetId="6" r:id="rId6"/>
    <sheet name="F 2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</sheets>
  <definedNames>
    <definedName name="_xlnm.Print_Area" localSheetId="7">'1'!$A$1:$M$29</definedName>
    <definedName name="_xlnm.Print_Area" localSheetId="16">'10'!$A$1:$M$29</definedName>
    <definedName name="_xlnm.Print_Area" localSheetId="8">'2'!$A$1:$M$29</definedName>
    <definedName name="_xlnm.Print_Area" localSheetId="9">'3'!$A$1:$M$29</definedName>
    <definedName name="_xlnm.Print_Area" localSheetId="10">'4'!$A$1:$M$29</definedName>
    <definedName name="_xlnm.Print_Area" localSheetId="11">'5'!$A$1:$M$29</definedName>
    <definedName name="_xlnm.Print_Area" localSheetId="12">'6'!$A$1:$M$29</definedName>
    <definedName name="_xlnm.Print_Area" localSheetId="13">'7'!$A$1:$M$29</definedName>
    <definedName name="_xlnm.Print_Area" localSheetId="14">'8'!$A$1:$M$29</definedName>
    <definedName name="_xlnm.Print_Area" localSheetId="15">'9'!$A$1:$M$29</definedName>
    <definedName name="_xlnm.Print_Area" localSheetId="4">'F'!$A$1:$N$35</definedName>
    <definedName name="_xlnm.Print_Area" localSheetId="5">'F 1'!$A$1:$J$35</definedName>
    <definedName name="_xlnm.Print_Area" localSheetId="6">'F 2'!$A$1:$J$35</definedName>
    <definedName name="_xlnm.Print_Area" localSheetId="0">'GİRİŞ'!$A$1:$K$33</definedName>
    <definedName name="_xlnm.Print_Area" localSheetId="3">'P '!$A$1:$Z$35</definedName>
    <definedName name="_xlnm.Print_Area" localSheetId="2">'S.'!$A$1:$AG$31</definedName>
    <definedName name="Z_C407F7C1_06A4_11D9_B0A0_F41DFAF3F84C_.wvu.PrintArea" localSheetId="7" hidden="1">'1'!$A$1:$M$29</definedName>
    <definedName name="Z_C407F7C1_06A4_11D9_B0A0_F41DFAF3F84C_.wvu.PrintArea" localSheetId="16" hidden="1">'10'!$A$1:$M$29</definedName>
    <definedName name="Z_C407F7C1_06A4_11D9_B0A0_F41DFAF3F84C_.wvu.PrintArea" localSheetId="8" hidden="1">'2'!$A$1:$M$29</definedName>
    <definedName name="Z_C407F7C1_06A4_11D9_B0A0_F41DFAF3F84C_.wvu.PrintArea" localSheetId="9" hidden="1">'3'!$A$1:$M$29</definedName>
    <definedName name="Z_C407F7C1_06A4_11D9_B0A0_F41DFAF3F84C_.wvu.PrintArea" localSheetId="10" hidden="1">'4'!$A$1:$M$29</definedName>
    <definedName name="Z_C407F7C1_06A4_11D9_B0A0_F41DFAF3F84C_.wvu.PrintArea" localSheetId="11" hidden="1">'5'!$A$1:$M$29</definedName>
    <definedName name="Z_C407F7C1_06A4_11D9_B0A0_F41DFAF3F84C_.wvu.PrintArea" localSheetId="12" hidden="1">'6'!$A$1:$M$29</definedName>
    <definedName name="Z_C407F7C1_06A4_11D9_B0A0_F41DFAF3F84C_.wvu.PrintArea" localSheetId="13" hidden="1">'7'!$A$1:$M$29</definedName>
    <definedName name="Z_C407F7C1_06A4_11D9_B0A0_F41DFAF3F84C_.wvu.PrintArea" localSheetId="14" hidden="1">'8'!$A$1:$M$29</definedName>
    <definedName name="Z_C407F7C1_06A4_11D9_B0A0_F41DFAF3F84C_.wvu.PrintArea" localSheetId="15" hidden="1">'9'!$A$1:$M$29</definedName>
    <definedName name="Z_C407F7C1_06A4_11D9_B0A0_F41DFAF3F84C_.wvu.PrintArea" localSheetId="4" hidden="1">'F'!$A$1:$I$35</definedName>
    <definedName name="Z_C407F7C1_06A4_11D9_B0A0_F41DFAF3F84C_.wvu.PrintArea" localSheetId="5" hidden="1">'F 1'!$A$1:$I$35</definedName>
    <definedName name="Z_C407F7C1_06A4_11D9_B0A0_F41DFAF3F84C_.wvu.PrintArea" localSheetId="6" hidden="1">'F 2'!$A$1:$I$35</definedName>
    <definedName name="Z_C407F7C1_06A4_11D9_B0A0_F41DFAF3F84C_.wvu.PrintArea" localSheetId="3" hidden="1">'P '!$B$1:$U$27</definedName>
    <definedName name="Z_C407F7C1_06A4_11D9_B0A0_F41DFAF3F84C_.wvu.PrintArea" localSheetId="2" hidden="1">'S.'!$B$1:$U$31</definedName>
  </definedNames>
  <calcPr fullCalcOnLoad="1"/>
</workbook>
</file>

<file path=xl/sharedStrings.xml><?xml version="1.0" encoding="utf-8"?>
<sst xmlns="http://schemas.openxmlformats.org/spreadsheetml/2006/main" count="453" uniqueCount="66">
  <si>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</si>
  <si>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</si>
  <si>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</si>
  <si>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</si>
  <si>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</si>
  <si>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</si>
  <si>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</si>
  <si>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</si>
  <si>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</si>
  <si>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</si>
  <si>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</si>
  <si>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</si>
  <si>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</si>
  <si>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</si>
  <si>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</si>
  <si>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</si>
  <si>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</si>
  <si>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</si>
  <si>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</si>
  <si>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</si>
  <si>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</si>
  <si>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</si>
  <si>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</si>
  <si>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</si>
  <si>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</si>
  <si>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</si>
  <si>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</si>
  <si>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</si>
  <si>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</si>
  <si>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</si>
  <si>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</si>
  <si>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</si>
  <si>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FİKSTÜR</t>
  </si>
  <si>
    <t>1 nci Hafta</t>
  </si>
  <si>
    <t>2 nci Hafta</t>
  </si>
  <si>
    <t>6 ncı Hafta</t>
  </si>
  <si>
    <t>7 nci Hafta</t>
  </si>
  <si>
    <t>9 ncu Hafta</t>
  </si>
  <si>
    <t>10 ncu Hafta</t>
  </si>
  <si>
    <t>5 nci Hafta</t>
  </si>
  <si>
    <t>3 ncü Hafta</t>
  </si>
  <si>
    <t>4 ncü Hafta</t>
  </si>
  <si>
    <t>8 nci Hafta</t>
  </si>
  <si>
    <t>T</t>
  </si>
  <si>
    <t>LÜTFEN OYNAMAYINIZ</t>
  </si>
  <si>
    <t>SKOR HESAP TABLOSU</t>
  </si>
  <si>
    <t>PUAN HESAP TABLOSU</t>
  </si>
  <si>
    <t>TAKIMLARIN KARŞILARINA ATTIKLARI GOL SAYILARINI GİRİNİZ.</t>
  </si>
  <si>
    <t>GİRMEK İSTEDİĞİNİZ SAYFA İÇİN TIKLAYINIZ</t>
  </si>
  <si>
    <t>MÜSABAKA SONUÇLARI</t>
  </si>
  <si>
    <t>1 NCİ DEVRE FİKSTÜR</t>
  </si>
  <si>
    <t>2 NCİ DEVRE FİKSTÜR</t>
  </si>
  <si>
    <t>ŞANLIURFA AMATÖR SPOR KULÜPLERİ FEDERASYONU TÜM TAKIMLARA BAŞARILAR DİLER</t>
  </si>
  <si>
    <t>ŞANLIURFA FUTBOL İL TERTİP KOMİTESİ                                                               TÜM TAKIMLARA BAŞARILAR DİLER</t>
  </si>
  <si>
    <t>2010-2011 SEZONU ŞANLI URFA 1 NCİ AMATÖR KÜME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</si>
  <si>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</si>
  <si>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</si>
  <si>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</si>
  <si>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          TÜM TAKIMLARA BAŞARILAR DİLER</t>
  </si>
  <si>
    <t>BAĞLARBAŞI</t>
  </si>
  <si>
    <t>KARAKÖPRÜ SPOR</t>
  </si>
  <si>
    <t>B.ŞEHİR BLD.</t>
  </si>
  <si>
    <t>2018-2019 FUTBOL SEZONU U-17 LİG B GRUBU</t>
  </si>
  <si>
    <t>V.ŞEHİR EĞİTİM</t>
  </si>
  <si>
    <t>C.PINAR TİGEM</t>
  </si>
  <si>
    <t>ANKA 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</si>
</sst>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3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2"/>
    </font>
    <font>
      <b/>
      <sz val="10"/>
      <color indexed="12"/>
      <name val="Arial Tur"/>
      <family val="2"/>
    </font>
    <font>
      <b/>
      <sz val="12"/>
      <color indexed="12"/>
      <name val="Arial Tur"/>
      <family val="2"/>
    </font>
    <font>
      <sz val="14"/>
      <name val="Arial Tur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8"/>
      <name val="Arial Tur"/>
      <family val="2"/>
    </font>
    <font>
      <b/>
      <sz val="14"/>
      <color indexed="8"/>
      <name val="Arial"/>
      <family val="2"/>
    </font>
    <font>
      <b/>
      <sz val="14"/>
      <color indexed="8"/>
      <name val="Arial Tur"/>
      <family val="2"/>
    </font>
    <font>
      <b/>
      <sz val="10"/>
      <color indexed="13"/>
      <name val="Arial Tur"/>
      <family val="2"/>
    </font>
    <font>
      <b/>
      <sz val="12"/>
      <color indexed="49"/>
      <name val="Arial Tur"/>
      <family val="2"/>
    </font>
    <font>
      <sz val="12"/>
      <color indexed="49"/>
      <name val="Arial Tur"/>
      <family val="2"/>
    </font>
    <font>
      <b/>
      <sz val="12"/>
      <color indexed="53"/>
      <name val="Arial Tur"/>
      <family val="2"/>
    </font>
    <font>
      <sz val="12"/>
      <color indexed="53"/>
      <name val="Arial Tur"/>
      <family val="2"/>
    </font>
    <font>
      <b/>
      <sz val="12"/>
      <color indexed="53"/>
      <name val="Arial"/>
      <family val="2"/>
    </font>
    <font>
      <b/>
      <sz val="18"/>
      <color indexed="53"/>
      <name val="Arial"/>
      <family val="2"/>
    </font>
    <font>
      <b/>
      <i/>
      <sz val="20"/>
      <color indexed="10"/>
      <name val="Arial"/>
      <family val="2"/>
    </font>
    <font>
      <b/>
      <i/>
      <sz val="12"/>
      <color indexed="53"/>
      <name val="Arial Tur"/>
      <family val="2"/>
    </font>
    <font>
      <b/>
      <i/>
      <sz val="20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5"/>
      </left>
      <right style="thick">
        <color indexed="12"/>
      </right>
      <top style="thick">
        <color indexed="15"/>
      </top>
      <bottom style="thick">
        <color indexed="15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7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7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4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3" fontId="13" fillId="34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35" borderId="15" xfId="0" applyNumberFormat="1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left" vertical="center"/>
    </xf>
    <xf numFmtId="0" fontId="32" fillId="36" borderId="10" xfId="0" applyFont="1" applyFill="1" applyBorder="1" applyAlignment="1">
      <alignment horizontal="left" vertical="center"/>
    </xf>
    <xf numFmtId="0" fontId="32" fillId="36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/>
    </xf>
    <xf numFmtId="0" fontId="25" fillId="34" borderId="19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15" fillId="34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9" xfId="0" applyFill="1" applyBorder="1" applyAlignment="1">
      <alignment/>
    </xf>
    <xf numFmtId="0" fontId="21" fillId="37" borderId="16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left" vertical="center"/>
    </xf>
    <xf numFmtId="0" fontId="21" fillId="37" borderId="16" xfId="0" applyFont="1" applyFill="1" applyBorder="1" applyAlignment="1" quotePrefix="1">
      <alignment horizontal="center" vertical="center"/>
    </xf>
    <xf numFmtId="0" fontId="21" fillId="37" borderId="16" xfId="0" applyFont="1" applyFill="1" applyBorder="1" applyAlignment="1">
      <alignment/>
    </xf>
    <xf numFmtId="0" fontId="21" fillId="37" borderId="25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left" vertical="center"/>
    </xf>
    <xf numFmtId="0" fontId="21" fillId="37" borderId="25" xfId="0" applyFont="1" applyFill="1" applyBorder="1" applyAlignment="1" quotePrefix="1">
      <alignment horizontal="center" vertical="center"/>
    </xf>
    <xf numFmtId="0" fontId="21" fillId="37" borderId="25" xfId="0" applyFont="1" applyFill="1" applyBorder="1" applyAlignment="1">
      <alignment/>
    </xf>
    <xf numFmtId="0" fontId="29" fillId="38" borderId="26" xfId="0" applyFont="1" applyFill="1" applyBorder="1" applyAlignment="1">
      <alignment horizontal="center"/>
    </xf>
    <xf numFmtId="0" fontId="21" fillId="37" borderId="27" xfId="0" applyFont="1" applyFill="1" applyBorder="1" applyAlignment="1">
      <alignment horizontal="center" vertical="center"/>
    </xf>
    <xf numFmtId="0" fontId="21" fillId="37" borderId="27" xfId="0" applyFont="1" applyFill="1" applyBorder="1" applyAlignment="1" quotePrefix="1">
      <alignment horizontal="center" vertical="center"/>
    </xf>
    <xf numFmtId="0" fontId="21" fillId="37" borderId="27" xfId="0" applyFont="1" applyFill="1" applyBorder="1" applyAlignment="1">
      <alignment/>
    </xf>
    <xf numFmtId="0" fontId="29" fillId="38" borderId="28" xfId="0" applyFont="1" applyFill="1" applyBorder="1" applyAlignment="1">
      <alignment/>
    </xf>
    <xf numFmtId="0" fontId="29" fillId="38" borderId="26" xfId="0" applyFont="1" applyFill="1" applyBorder="1" applyAlignment="1">
      <alignment/>
    </xf>
    <xf numFmtId="0" fontId="29" fillId="38" borderId="29" xfId="0" applyFont="1" applyFill="1" applyBorder="1" applyAlignment="1">
      <alignment/>
    </xf>
    <xf numFmtId="0" fontId="13" fillId="35" borderId="0" xfId="0" applyFont="1" applyFill="1" applyBorder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left" vertical="center"/>
    </xf>
    <xf numFmtId="0" fontId="28" fillId="34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16" fontId="21" fillId="37" borderId="27" xfId="0" applyNumberFormat="1" applyFont="1" applyFill="1" applyBorder="1" applyAlignment="1">
      <alignment horizontal="left" vertical="center"/>
    </xf>
    <xf numFmtId="0" fontId="24" fillId="37" borderId="3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9" fillId="38" borderId="29" xfId="0" applyFont="1" applyFill="1" applyBorder="1" applyAlignment="1">
      <alignment horizontal="center" vertical="center"/>
    </xf>
    <xf numFmtId="0" fontId="29" fillId="38" borderId="28" xfId="0" applyFont="1" applyFill="1" applyBorder="1" applyAlignment="1">
      <alignment horizontal="center" vertical="center" wrapText="1"/>
    </xf>
    <xf numFmtId="0" fontId="29" fillId="38" borderId="26" xfId="0" applyFont="1" applyFill="1" applyBorder="1" applyAlignment="1">
      <alignment horizontal="center" vertical="center"/>
    </xf>
    <xf numFmtId="0" fontId="29" fillId="38" borderId="26" xfId="0" applyFont="1" applyFill="1" applyBorder="1" applyAlignment="1">
      <alignment horizontal="center"/>
    </xf>
    <xf numFmtId="0" fontId="32" fillId="36" borderId="34" xfId="0" applyFont="1" applyFill="1" applyBorder="1" applyAlignment="1">
      <alignment horizontal="center" vertical="center"/>
    </xf>
    <xf numFmtId="0" fontId="32" fillId="36" borderId="35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/>
    </xf>
    <xf numFmtId="0" fontId="35" fillId="36" borderId="36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37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3" fontId="18" fillId="34" borderId="34" xfId="0" applyNumberFormat="1" applyFont="1" applyFill="1" applyBorder="1" applyAlignment="1">
      <alignment horizontal="center" vertical="center"/>
    </xf>
    <xf numFmtId="3" fontId="18" fillId="34" borderId="35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35" fillId="36" borderId="0" xfId="0" applyFont="1" applyFill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38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18" fillId="35" borderId="40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12</xdr:row>
      <xdr:rowOff>76200</xdr:rowOff>
    </xdr:from>
    <xdr:to>
      <xdr:col>5</xdr:col>
      <xdr:colOff>428625</xdr:colOff>
      <xdr:row>13</xdr:row>
      <xdr:rowOff>238125</xdr:rowOff>
    </xdr:to>
    <xdr:sp>
      <xdr:nvSpPr>
        <xdr:cNvPr id="1" name="AutoShape 19"/>
        <xdr:cNvSpPr>
          <a:spLocks/>
        </xdr:cNvSpPr>
      </xdr:nvSpPr>
      <xdr:spPr>
        <a:xfrm flipH="1">
          <a:off x="5353050" y="6524625"/>
          <a:ext cx="238125" cy="4286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228600</xdr:colOff>
      <xdr:row>0</xdr:row>
      <xdr:rowOff>762000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953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12</xdr:row>
      <xdr:rowOff>85725</xdr:rowOff>
    </xdr:from>
    <xdr:to>
      <xdr:col>4</xdr:col>
      <xdr:colOff>161925</xdr:colOff>
      <xdr:row>14</xdr:row>
      <xdr:rowOff>57150</xdr:rowOff>
    </xdr:to>
    <xdr:sp>
      <xdr:nvSpPr>
        <xdr:cNvPr id="1" name="AutoShape 4"/>
        <xdr:cNvSpPr>
          <a:spLocks/>
        </xdr:cNvSpPr>
      </xdr:nvSpPr>
      <xdr:spPr>
        <a:xfrm flipH="1">
          <a:off x="3143250" y="3400425"/>
          <a:ext cx="171450" cy="3048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1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53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 thickTop="1">
      <c r="A2" s="112"/>
      <c r="B2" s="156" t="s">
        <v>8</v>
      </c>
      <c r="C2" s="156"/>
      <c r="D2" s="156"/>
      <c r="E2" s="156"/>
      <c r="F2" s="156"/>
      <c r="G2" s="156"/>
      <c r="H2" s="156"/>
      <c r="I2" s="156"/>
      <c r="J2" s="156"/>
      <c r="K2" s="11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6"/>
      <c r="X2" s="16"/>
      <c r="Y2" s="16"/>
      <c r="Z2" s="16"/>
      <c r="AA2" s="15"/>
      <c r="AB2" s="13"/>
    </row>
    <row r="3" spans="1:28" ht="18" customHeight="1" thickBot="1" thickTop="1">
      <c r="A3" s="112"/>
      <c r="B3" s="94"/>
      <c r="C3" s="92"/>
      <c r="D3" s="93"/>
      <c r="E3" s="93"/>
      <c r="F3" s="93"/>
      <c r="G3" s="93"/>
      <c r="H3" s="93"/>
      <c r="I3" s="93"/>
      <c r="J3" s="100"/>
      <c r="K3" s="11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6"/>
      <c r="X3" s="16"/>
      <c r="Y3" s="16"/>
      <c r="Z3" s="16"/>
      <c r="AA3" s="15"/>
      <c r="AB3" s="13"/>
    </row>
    <row r="4" spans="1:28" ht="60" customHeight="1" thickBot="1" thickTop="1">
      <c r="A4" s="112"/>
      <c r="B4" s="95"/>
      <c r="C4" s="156" t="s">
        <v>32</v>
      </c>
      <c r="D4" s="156"/>
      <c r="E4" s="156"/>
      <c r="F4" s="156"/>
      <c r="G4" s="156"/>
      <c r="H4" s="156"/>
      <c r="I4" s="156"/>
      <c r="J4" s="101"/>
      <c r="K4" s="11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6"/>
      <c r="X4" s="16"/>
      <c r="Y4" s="16"/>
      <c r="Z4" s="16"/>
      <c r="AA4" s="15"/>
      <c r="AB4" s="13"/>
    </row>
    <row r="5" spans="1:28" ht="18" customHeight="1" thickBot="1" thickTop="1">
      <c r="A5" s="112"/>
      <c r="B5" s="145"/>
      <c r="C5" s="144"/>
      <c r="D5" s="144"/>
      <c r="E5" s="144"/>
      <c r="F5" s="144"/>
      <c r="G5" s="90"/>
      <c r="H5" s="144"/>
      <c r="I5" s="90"/>
      <c r="J5" s="145"/>
      <c r="K5" s="11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6"/>
      <c r="X5" s="16"/>
      <c r="Y5" s="16"/>
      <c r="Z5" s="16"/>
      <c r="AA5" s="15"/>
      <c r="AB5" s="13"/>
    </row>
    <row r="6" spans="1:28" ht="60" customHeight="1" thickBot="1" thickTop="1">
      <c r="A6" s="112"/>
      <c r="B6" s="145"/>
      <c r="C6" s="158" t="s">
        <v>50</v>
      </c>
      <c r="D6" s="159"/>
      <c r="E6" s="160"/>
      <c r="F6" s="148"/>
      <c r="G6" s="158" t="s">
        <v>51</v>
      </c>
      <c r="H6" s="159"/>
      <c r="I6" s="160"/>
      <c r="J6" s="145"/>
      <c r="K6" s="11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6"/>
      <c r="X6" s="16"/>
      <c r="Y6" s="16"/>
      <c r="Z6" s="16"/>
      <c r="AA6" s="15"/>
      <c r="AB6" s="13"/>
    </row>
    <row r="7" spans="1:28" ht="18" customHeight="1" thickBot="1" thickTop="1">
      <c r="A7" s="112"/>
      <c r="B7" s="84"/>
      <c r="C7" s="146"/>
      <c r="D7" s="85"/>
      <c r="E7" s="147"/>
      <c r="F7" s="85"/>
      <c r="G7" s="89"/>
      <c r="H7" s="97"/>
      <c r="I7" s="89"/>
      <c r="J7" s="85"/>
      <c r="K7" s="115"/>
      <c r="L7" s="11"/>
      <c r="M7" s="11"/>
      <c r="N7" s="11"/>
      <c r="O7" s="11"/>
      <c r="P7" s="27"/>
      <c r="Q7" s="11"/>
      <c r="R7" s="11"/>
      <c r="S7" s="26"/>
      <c r="T7" s="26"/>
      <c r="U7" s="26"/>
      <c r="V7" s="26"/>
      <c r="W7" s="13"/>
      <c r="X7" s="13"/>
      <c r="Y7" s="13"/>
      <c r="Z7" s="13"/>
      <c r="AA7" s="13"/>
      <c r="AB7" s="13"/>
    </row>
    <row r="8" spans="1:28" ht="57" customHeight="1" thickBot="1" thickTop="1">
      <c r="A8" s="112"/>
      <c r="B8" s="96"/>
      <c r="C8" s="87" t="s">
        <v>33</v>
      </c>
      <c r="D8" s="99"/>
      <c r="E8" s="88" t="s">
        <v>34</v>
      </c>
      <c r="F8" s="99"/>
      <c r="G8" s="88" t="s">
        <v>35</v>
      </c>
      <c r="H8" s="99"/>
      <c r="I8" s="88" t="s">
        <v>36</v>
      </c>
      <c r="J8" s="102"/>
      <c r="K8" s="115"/>
      <c r="L8" s="11"/>
      <c r="M8" s="11"/>
      <c r="N8" s="11"/>
      <c r="O8" s="11"/>
      <c r="P8" s="27"/>
      <c r="Q8" s="26"/>
      <c r="R8" s="26"/>
      <c r="S8" s="26"/>
      <c r="T8" s="26"/>
      <c r="U8" s="26"/>
      <c r="V8" s="26"/>
      <c r="W8" s="13"/>
      <c r="X8" s="13"/>
      <c r="Y8" s="13"/>
      <c r="Z8" s="13"/>
      <c r="AA8" s="13"/>
      <c r="AB8" s="13"/>
    </row>
    <row r="9" spans="1:28" ht="18" customHeight="1" thickBot="1" thickTop="1">
      <c r="A9" s="112"/>
      <c r="B9" s="84"/>
      <c r="C9" s="90"/>
      <c r="D9" s="86"/>
      <c r="E9" s="91"/>
      <c r="F9" s="86"/>
      <c r="G9" s="91"/>
      <c r="H9" s="86"/>
      <c r="I9" s="91"/>
      <c r="J9" s="85"/>
      <c r="K9" s="115"/>
      <c r="L9" s="11"/>
      <c r="M9" s="11"/>
      <c r="N9" s="11"/>
      <c r="O9" s="11"/>
      <c r="P9" s="27"/>
      <c r="Q9" s="26"/>
      <c r="R9" s="26"/>
      <c r="S9" s="26"/>
      <c r="T9" s="26"/>
      <c r="U9" s="26"/>
      <c r="V9" s="26"/>
      <c r="W9" s="13"/>
      <c r="X9" s="13"/>
      <c r="Y9" s="13"/>
      <c r="Z9" s="13"/>
      <c r="AA9" s="13"/>
      <c r="AB9" s="13"/>
    </row>
    <row r="10" spans="1:28" ht="57" customHeight="1" thickBot="1" thickTop="1">
      <c r="A10" s="112"/>
      <c r="B10" s="96"/>
      <c r="C10" s="87" t="s">
        <v>40</v>
      </c>
      <c r="D10" s="99"/>
      <c r="E10" s="88" t="s">
        <v>41</v>
      </c>
      <c r="F10" s="99"/>
      <c r="G10" s="88" t="s">
        <v>42</v>
      </c>
      <c r="H10" s="99"/>
      <c r="I10" s="88" t="s">
        <v>37</v>
      </c>
      <c r="J10" s="102"/>
      <c r="K10" s="115"/>
      <c r="L10" s="11"/>
      <c r="M10" s="11"/>
      <c r="N10" s="11"/>
      <c r="O10" s="11"/>
      <c r="P10" s="27"/>
      <c r="Q10" s="26"/>
      <c r="R10" s="26"/>
      <c r="S10" s="26"/>
      <c r="T10" s="26"/>
      <c r="U10" s="26"/>
      <c r="V10" s="26"/>
      <c r="W10" s="13"/>
      <c r="X10" s="13"/>
      <c r="Y10" s="13"/>
      <c r="Z10" s="13"/>
      <c r="AA10" s="13"/>
      <c r="AB10" s="13"/>
    </row>
    <row r="11" spans="1:28" ht="18" customHeight="1" thickBot="1" thickTop="1">
      <c r="A11" s="112"/>
      <c r="B11" s="84"/>
      <c r="C11" s="90"/>
      <c r="D11" s="98"/>
      <c r="E11" s="91"/>
      <c r="F11" s="86"/>
      <c r="G11" s="91"/>
      <c r="H11" s="98"/>
      <c r="I11" s="91"/>
      <c r="J11" s="85"/>
      <c r="K11" s="115"/>
      <c r="L11" s="11"/>
      <c r="M11" s="11"/>
      <c r="N11" s="11"/>
      <c r="O11" s="11"/>
      <c r="P11" s="27"/>
      <c r="Q11" s="26"/>
      <c r="R11" s="26"/>
      <c r="S11" s="26"/>
      <c r="T11" s="26"/>
      <c r="U11" s="26"/>
      <c r="V11" s="26"/>
      <c r="W11" s="13"/>
      <c r="X11" s="13"/>
      <c r="Y11" s="13"/>
      <c r="Z11" s="13"/>
      <c r="AA11" s="13"/>
      <c r="AB11" s="13"/>
    </row>
    <row r="12" spans="1:28" ht="57" customHeight="1" thickBot="1" thickTop="1">
      <c r="A12" s="112"/>
      <c r="B12" s="96"/>
      <c r="C12" s="156" t="s">
        <v>39</v>
      </c>
      <c r="D12" s="156"/>
      <c r="E12" s="156"/>
      <c r="F12" s="99"/>
      <c r="G12" s="157" t="s">
        <v>38</v>
      </c>
      <c r="H12" s="157"/>
      <c r="I12" s="157"/>
      <c r="J12" s="102"/>
      <c r="K12" s="115"/>
      <c r="L12" s="11"/>
      <c r="M12" s="11"/>
      <c r="N12" s="11"/>
      <c r="O12" s="11"/>
      <c r="P12" s="27"/>
      <c r="Q12" s="26"/>
      <c r="R12" s="26"/>
      <c r="S12" s="26"/>
      <c r="T12" s="26"/>
      <c r="U12" s="26"/>
      <c r="V12" s="26"/>
      <c r="W12" s="13"/>
      <c r="X12" s="13"/>
      <c r="Y12" s="13"/>
      <c r="Z12" s="13"/>
      <c r="AA12" s="13"/>
      <c r="AB12" s="13"/>
    </row>
    <row r="13" spans="1:28" ht="21" customHeight="1" thickTop="1">
      <c r="A13" s="116"/>
      <c r="B13" s="72"/>
      <c r="C13" s="73"/>
      <c r="D13" s="74"/>
      <c r="E13" s="74"/>
      <c r="F13" s="74"/>
      <c r="G13" s="74"/>
      <c r="H13" s="74"/>
      <c r="I13" s="74"/>
      <c r="J13" s="74"/>
      <c r="K13" s="117"/>
      <c r="L13" s="11"/>
      <c r="M13" s="11"/>
      <c r="N13" s="11"/>
      <c r="O13" s="11"/>
      <c r="P13" s="27"/>
      <c r="Q13" s="26"/>
      <c r="R13" s="26"/>
      <c r="S13" s="26"/>
      <c r="T13" s="26"/>
      <c r="U13" s="26"/>
      <c r="V13" s="26"/>
      <c r="W13" s="13"/>
      <c r="X13" s="13"/>
      <c r="Y13" s="13"/>
      <c r="Z13" s="13"/>
      <c r="AA13" s="13"/>
      <c r="AB13" s="13"/>
    </row>
    <row r="14" spans="1:28" ht="21" customHeight="1" thickBot="1">
      <c r="A14" s="116"/>
      <c r="B14" s="72"/>
      <c r="C14" s="73"/>
      <c r="D14" s="74"/>
      <c r="E14" s="74"/>
      <c r="F14" s="74"/>
      <c r="G14" s="74"/>
      <c r="H14" s="74"/>
      <c r="I14" s="74"/>
      <c r="J14" s="74"/>
      <c r="K14" s="117"/>
      <c r="L14" s="11"/>
      <c r="M14" s="11"/>
      <c r="N14" s="11"/>
      <c r="O14" s="11"/>
      <c r="P14" s="27"/>
      <c r="Q14" s="26"/>
      <c r="R14" s="26"/>
      <c r="S14" s="26"/>
      <c r="T14" s="26"/>
      <c r="U14" s="26"/>
      <c r="V14" s="26"/>
      <c r="W14" s="13"/>
      <c r="X14" s="13"/>
      <c r="Y14" s="13"/>
      <c r="Z14" s="13"/>
      <c r="AA14" s="13"/>
      <c r="AB14" s="13"/>
    </row>
    <row r="15" spans="1:28" ht="35.25" customHeight="1" thickBot="1" thickTop="1">
      <c r="A15" s="116"/>
      <c r="B15" s="150" t="s">
        <v>48</v>
      </c>
      <c r="C15" s="151"/>
      <c r="D15" s="151"/>
      <c r="E15" s="151"/>
      <c r="F15" s="151"/>
      <c r="G15" s="151"/>
      <c r="H15" s="151"/>
      <c r="I15" s="151"/>
      <c r="J15" s="152"/>
      <c r="K15" s="117"/>
      <c r="L15" s="11"/>
      <c r="M15" s="11"/>
      <c r="N15" s="11"/>
      <c r="O15" s="11"/>
      <c r="P15" s="27"/>
      <c r="Q15" s="26"/>
      <c r="R15" s="26"/>
      <c r="S15" s="26"/>
      <c r="T15" s="26"/>
      <c r="U15" s="26"/>
      <c r="V15" s="26"/>
      <c r="W15" s="13"/>
      <c r="X15" s="13"/>
      <c r="Y15" s="13"/>
      <c r="Z15" s="13"/>
      <c r="AA15" s="13"/>
      <c r="AB15" s="13"/>
    </row>
    <row r="16" spans="1:28" ht="16.5" thickBot="1" thickTop="1">
      <c r="A16" s="118"/>
      <c r="B16" s="119"/>
      <c r="C16" s="120"/>
      <c r="D16" s="121"/>
      <c r="E16" s="121"/>
      <c r="F16" s="121"/>
      <c r="G16" s="121"/>
      <c r="H16" s="121"/>
      <c r="I16" s="121"/>
      <c r="J16" s="121"/>
      <c r="K16" s="122"/>
      <c r="L16" s="11"/>
      <c r="M16" s="11"/>
      <c r="N16" s="11"/>
      <c r="O16" s="11"/>
      <c r="P16" s="27"/>
      <c r="Q16" s="26"/>
      <c r="R16" s="26"/>
      <c r="S16" s="26"/>
      <c r="T16" s="26"/>
      <c r="U16" s="26"/>
      <c r="V16" s="26"/>
      <c r="W16" s="13"/>
      <c r="X16" s="13"/>
      <c r="Y16" s="13"/>
      <c r="Z16" s="13"/>
      <c r="AA16" s="13"/>
      <c r="AB16" s="13"/>
    </row>
    <row r="17" spans="2:28" ht="13.5" thickTop="1">
      <c r="B17" s="11"/>
      <c r="C17" s="1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7"/>
      <c r="Q17" s="26"/>
      <c r="R17" s="26"/>
      <c r="S17" s="26"/>
      <c r="T17" s="26"/>
      <c r="U17" s="26"/>
      <c r="V17" s="26"/>
      <c r="W17" s="13"/>
      <c r="X17" s="13"/>
      <c r="Y17" s="13"/>
      <c r="Z17" s="13"/>
      <c r="AA17" s="13"/>
      <c r="AB17" s="13"/>
    </row>
    <row r="18" spans="2:28" ht="12.75">
      <c r="B18" s="11"/>
      <c r="C18" s="1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7"/>
      <c r="Q18" s="26"/>
      <c r="R18" s="26"/>
      <c r="S18" s="26"/>
      <c r="T18" s="26"/>
      <c r="U18" s="26"/>
      <c r="V18" s="26"/>
      <c r="W18" s="13"/>
      <c r="X18" s="13"/>
      <c r="Y18" s="13"/>
      <c r="Z18" s="13"/>
      <c r="AA18" s="13"/>
      <c r="AB18" s="13"/>
    </row>
    <row r="19" spans="2:28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/>
      <c r="P19" s="15"/>
      <c r="Q19" s="15"/>
      <c r="R19" s="15"/>
      <c r="S19" s="15"/>
      <c r="T19" s="15"/>
      <c r="U19" s="15"/>
      <c r="V19" s="15"/>
      <c r="W19" s="18"/>
      <c r="X19" s="18"/>
      <c r="Y19" s="18"/>
      <c r="Z19" s="18"/>
      <c r="AA19" s="13"/>
      <c r="AB19" s="13"/>
    </row>
    <row r="20" spans="2:28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3"/>
      <c r="X20" s="13"/>
      <c r="Y20" s="13"/>
      <c r="Z20" s="13"/>
      <c r="AA20" s="13"/>
      <c r="AB20" s="13"/>
    </row>
    <row r="21" spans="2:28" ht="12.7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3"/>
      <c r="X21" s="13"/>
      <c r="Y21" s="13"/>
      <c r="Z21" s="13"/>
      <c r="AA21" s="13"/>
      <c r="AB21" s="13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sheetProtection/>
  <mergeCells count="8">
    <mergeCell ref="B15:J15"/>
    <mergeCell ref="A1:K1"/>
    <mergeCell ref="C12:E12"/>
    <mergeCell ref="B2:J2"/>
    <mergeCell ref="G12:I12"/>
    <mergeCell ref="C4:I4"/>
    <mergeCell ref="C6:E6"/>
    <mergeCell ref="G6:I6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M40"/>
  <sheetViews>
    <sheetView zoomScale="75" zoomScaleNormal="75" zoomScaleSheetLayoutView="100" zoomScalePageLayoutView="0" workbookViewId="0" topLeftCell="A4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F!K6</f>
        <v>BAĞLARBAŞI</v>
      </c>
      <c r="C5" s="239"/>
      <c r="D5" s="239"/>
      <c r="E5" s="239"/>
      <c r="F5" s="240" t="str">
        <f>F!L6</f>
        <v>B.ŞEHİR BLD.</v>
      </c>
      <c r="G5" s="240"/>
      <c r="H5" s="240"/>
      <c r="I5" s="240"/>
      <c r="J5" s="240"/>
      <c r="K5" s="240"/>
      <c r="L5" s="23">
        <f>F!M6</f>
        <v>0</v>
      </c>
      <c r="M5" s="23">
        <f>F!N6</f>
        <v>0</v>
      </c>
    </row>
    <row r="6" spans="1:13" ht="30" customHeight="1">
      <c r="A6" s="22">
        <v>2</v>
      </c>
      <c r="B6" s="239" t="str">
        <f>F!K7</f>
        <v>C.PINAR TİGEM</v>
      </c>
      <c r="C6" s="239"/>
      <c r="D6" s="239"/>
      <c r="E6" s="239"/>
      <c r="F6" s="240" t="str">
        <f>F!L7</f>
        <v>V.ŞEHİR EĞİTİM</v>
      </c>
      <c r="G6" s="240"/>
      <c r="H6" s="240"/>
      <c r="I6" s="240"/>
      <c r="J6" s="240"/>
      <c r="K6" s="240"/>
      <c r="L6" s="23">
        <f>F!M7</f>
        <v>0</v>
      </c>
      <c r="M6" s="23">
        <f>F!N7</f>
        <v>0</v>
      </c>
    </row>
    <row r="7" spans="1:13" ht="30" customHeight="1">
      <c r="A7" s="22">
        <v>3</v>
      </c>
      <c r="B7" s="239" t="str">
        <f>F!K8</f>
        <v>ANKA SPOR</v>
      </c>
      <c r="C7" s="239"/>
      <c r="D7" s="239"/>
      <c r="E7" s="239"/>
      <c r="F7" s="240" t="str">
        <f>F!L8</f>
        <v>KARAKÖPRÜ SPOR</v>
      </c>
      <c r="G7" s="240"/>
      <c r="H7" s="240"/>
      <c r="I7" s="240"/>
      <c r="J7" s="240"/>
      <c r="K7" s="240"/>
      <c r="L7" s="23">
        <f>F!M8</f>
        <v>0</v>
      </c>
      <c r="M7" s="23">
        <f>F!N8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3</v>
      </c>
      <c r="G11" s="24">
        <f>'S.'!I9</f>
        <v>0</v>
      </c>
      <c r="H11" s="24">
        <f>'S.'!J9</f>
        <v>1</v>
      </c>
      <c r="I11" s="24">
        <f>'S.'!K9</f>
        <v>2</v>
      </c>
      <c r="J11" s="24">
        <f>'S.'!G19</f>
        <v>0</v>
      </c>
      <c r="K11" s="24">
        <f>'S.'!H19</f>
        <v>6</v>
      </c>
      <c r="L11" s="25">
        <f aca="true" t="shared" si="1" ref="L11:L16">(G11*3)+(H11*1)+(I11*0)</f>
        <v>1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3</v>
      </c>
      <c r="G12" s="24">
        <f>'S.'!I8</f>
        <v>0</v>
      </c>
      <c r="H12" s="24">
        <f>'S.'!J8</f>
        <v>1</v>
      </c>
      <c r="I12" s="24">
        <f>'S.'!K8</f>
        <v>2</v>
      </c>
      <c r="J12" s="24">
        <f>'S.'!G18</f>
        <v>1</v>
      </c>
      <c r="K12" s="24">
        <f>'S.'!H18</f>
        <v>12</v>
      </c>
      <c r="L12" s="25">
        <f t="shared" si="1"/>
        <v>1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3</v>
      </c>
      <c r="G13" s="24">
        <f>'S.'!I7</f>
        <v>2</v>
      </c>
      <c r="H13" s="24">
        <f>'S.'!J7</f>
        <v>1</v>
      </c>
      <c r="I13" s="24">
        <f>'S.'!K7</f>
        <v>0</v>
      </c>
      <c r="J13" s="24">
        <f>'S.'!G17</f>
        <v>7</v>
      </c>
      <c r="K13" s="24">
        <f>'S.'!H17</f>
        <v>1</v>
      </c>
      <c r="L13" s="25">
        <f t="shared" si="1"/>
        <v>7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3</v>
      </c>
      <c r="G14" s="24">
        <f>'S.'!I6</f>
        <v>0</v>
      </c>
      <c r="H14" s="24">
        <f>'S.'!J6</f>
        <v>1</v>
      </c>
      <c r="I14" s="24">
        <f>'S.'!K6</f>
        <v>2</v>
      </c>
      <c r="J14" s="24">
        <f>'S.'!G16</f>
        <v>2</v>
      </c>
      <c r="K14" s="24">
        <f>'S.'!H16</f>
        <v>10</v>
      </c>
      <c r="L14" s="25">
        <f t="shared" si="1"/>
        <v>1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3</v>
      </c>
      <c r="G15" s="24">
        <f>'S.'!I5</f>
        <v>2</v>
      </c>
      <c r="H15" s="24">
        <f>'S.'!J5</f>
        <v>1</v>
      </c>
      <c r="I15" s="24">
        <f>'S.'!K5</f>
        <v>0</v>
      </c>
      <c r="J15" s="24">
        <f>'S.'!G15</f>
        <v>11</v>
      </c>
      <c r="K15" s="24">
        <f>'S.'!H15</f>
        <v>2</v>
      </c>
      <c r="L15" s="25">
        <f t="shared" si="1"/>
        <v>7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3</v>
      </c>
      <c r="G16" s="24">
        <f>'S.'!I4</f>
        <v>2</v>
      </c>
      <c r="H16" s="24">
        <f>'S.'!J4</f>
        <v>1</v>
      </c>
      <c r="I16" s="24">
        <f>'S.'!K4</f>
        <v>0</v>
      </c>
      <c r="J16" s="24">
        <f>'S.'!G14</f>
        <v>10</v>
      </c>
      <c r="K16" s="24">
        <f>'S.'!H14</f>
        <v>0</v>
      </c>
      <c r="L16" s="25">
        <f t="shared" si="1"/>
        <v>7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6"/>
      <c r="C33" s="2"/>
      <c r="D33" s="2"/>
      <c r="E33" s="3"/>
      <c r="F33" s="3"/>
      <c r="G33" s="3"/>
      <c r="H33" s="4"/>
      <c r="I33" s="4"/>
      <c r="J33" s="4"/>
      <c r="K33" s="4"/>
    </row>
    <row r="34" spans="2:11" ht="15" customHeight="1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5" customHeight="1">
      <c r="B35" s="2"/>
      <c r="C35" s="2"/>
      <c r="D35" s="2"/>
      <c r="E35" s="3"/>
      <c r="F35" s="4"/>
      <c r="G35" s="4"/>
      <c r="H35" s="7"/>
      <c r="I35" s="7"/>
      <c r="J35" s="7"/>
      <c r="K35" s="7"/>
    </row>
    <row r="36" spans="2:11" ht="15" customHeight="1">
      <c r="B36" s="2"/>
      <c r="C36" s="2"/>
      <c r="D36" s="2"/>
      <c r="E36" s="3"/>
      <c r="F36" s="4"/>
      <c r="G36" s="4"/>
      <c r="H36" s="4"/>
      <c r="I36" s="4"/>
      <c r="J36" s="4"/>
      <c r="K36" s="4"/>
    </row>
    <row r="37" spans="2:11" ht="15" customHeight="1">
      <c r="B37" s="6"/>
      <c r="C37" s="5"/>
      <c r="D37" s="5"/>
      <c r="E37" s="4"/>
      <c r="F37" s="4"/>
      <c r="G37" s="4"/>
      <c r="H37" s="7"/>
      <c r="I37" s="7"/>
      <c r="J37" s="7"/>
      <c r="K37" s="7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</sheetData>
  <sheetProtection/>
  <mergeCells count="16"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B5:E5"/>
    <mergeCell ref="F5:K5"/>
    <mergeCell ref="A23:E25"/>
    <mergeCell ref="G23:M25"/>
    <mergeCell ref="B10:E10"/>
    <mergeCell ref="F7:K7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M42"/>
  <sheetViews>
    <sheetView zoomScale="75" zoomScaleNormal="75" zoomScaleSheetLayoutView="100" zoomScalePageLayoutView="0" workbookViewId="0" topLeftCell="A7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F!A13</f>
        <v>V.ŞEHİR EĞİTİM</v>
      </c>
      <c r="C5" s="239"/>
      <c r="D5" s="239"/>
      <c r="E5" s="239"/>
      <c r="F5" s="240" t="str">
        <f>F!B13</f>
        <v>BAĞLARBAŞI</v>
      </c>
      <c r="G5" s="240"/>
      <c r="H5" s="240"/>
      <c r="I5" s="240"/>
      <c r="J5" s="240"/>
      <c r="K5" s="240"/>
      <c r="L5" s="23">
        <f>F!C13</f>
        <v>0</v>
      </c>
      <c r="M5" s="23">
        <f>F!D13</f>
        <v>0</v>
      </c>
    </row>
    <row r="6" spans="1:13" ht="30" customHeight="1">
      <c r="A6" s="22">
        <v>2</v>
      </c>
      <c r="B6" s="239" t="str">
        <f>F!A14</f>
        <v>KARAKÖPRÜ SPOR</v>
      </c>
      <c r="C6" s="239"/>
      <c r="D6" s="239"/>
      <c r="E6" s="239"/>
      <c r="F6" s="240" t="str">
        <f>F!B14</f>
        <v>B.ŞEHİR BLD.</v>
      </c>
      <c r="G6" s="240"/>
      <c r="H6" s="240"/>
      <c r="I6" s="240"/>
      <c r="J6" s="240"/>
      <c r="K6" s="240"/>
      <c r="L6" s="23">
        <f>F!C14</f>
        <v>0</v>
      </c>
      <c r="M6" s="23">
        <f>F!D14</f>
        <v>0</v>
      </c>
    </row>
    <row r="7" spans="1:13" ht="30" customHeight="1">
      <c r="A7" s="22">
        <v>3</v>
      </c>
      <c r="B7" s="239" t="str">
        <f>F!A15</f>
        <v>C.PINAR TİGEM</v>
      </c>
      <c r="C7" s="239"/>
      <c r="D7" s="239"/>
      <c r="E7" s="239"/>
      <c r="F7" s="240" t="str">
        <f>F!B15</f>
        <v>ANKA SPOR</v>
      </c>
      <c r="G7" s="240"/>
      <c r="H7" s="240"/>
      <c r="I7" s="240"/>
      <c r="J7" s="240"/>
      <c r="K7" s="240"/>
      <c r="L7" s="23">
        <f>F!C15</f>
        <v>0</v>
      </c>
      <c r="M7" s="23">
        <f>F!D15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4</v>
      </c>
      <c r="G11" s="24">
        <f>'S.'!L9</f>
        <v>0</v>
      </c>
      <c r="H11" s="24">
        <f>'S.'!M9</f>
        <v>2</v>
      </c>
      <c r="I11" s="24">
        <f>'S.'!N9</f>
        <v>2</v>
      </c>
      <c r="J11" s="24">
        <f>'S.'!I19</f>
        <v>0</v>
      </c>
      <c r="K11" s="24">
        <f>'S.'!J19</f>
        <v>6</v>
      </c>
      <c r="L11" s="25">
        <f aca="true" t="shared" si="1" ref="L11:L16">(G11*3)+(H11*1)+(I11*0)</f>
        <v>2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4</v>
      </c>
      <c r="G12" s="24">
        <f>'S.'!L8</f>
        <v>0</v>
      </c>
      <c r="H12" s="24">
        <f>'S.'!M8</f>
        <v>2</v>
      </c>
      <c r="I12" s="24">
        <f>'S.'!N8</f>
        <v>2</v>
      </c>
      <c r="J12" s="24">
        <f>'S.'!I18</f>
        <v>1</v>
      </c>
      <c r="K12" s="24">
        <f>'S.'!J18</f>
        <v>12</v>
      </c>
      <c r="L12" s="25">
        <f t="shared" si="1"/>
        <v>2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4</v>
      </c>
      <c r="G13" s="24">
        <f>'S.'!L7</f>
        <v>2</v>
      </c>
      <c r="H13" s="24">
        <f>'S.'!M7</f>
        <v>2</v>
      </c>
      <c r="I13" s="24">
        <f>'S.'!N7</f>
        <v>0</v>
      </c>
      <c r="J13" s="24">
        <f>'S.'!I17</f>
        <v>7</v>
      </c>
      <c r="K13" s="24">
        <f>'S.'!J17</f>
        <v>1</v>
      </c>
      <c r="L13" s="25">
        <f t="shared" si="1"/>
        <v>8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4</v>
      </c>
      <c r="G14" s="24">
        <f>'S.'!L6</f>
        <v>0</v>
      </c>
      <c r="H14" s="24">
        <f>'S.'!M6</f>
        <v>2</v>
      </c>
      <c r="I14" s="24">
        <f>'S.'!N6</f>
        <v>2</v>
      </c>
      <c r="J14" s="24">
        <f>'S.'!I16</f>
        <v>2</v>
      </c>
      <c r="K14" s="24">
        <f>'S.'!J16</f>
        <v>10</v>
      </c>
      <c r="L14" s="25">
        <f t="shared" si="1"/>
        <v>2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4</v>
      </c>
      <c r="G15" s="24">
        <f>'S.'!L5</f>
        <v>2</v>
      </c>
      <c r="H15" s="24">
        <f>'S.'!M5</f>
        <v>2</v>
      </c>
      <c r="I15" s="24">
        <f>'S.'!N5</f>
        <v>0</v>
      </c>
      <c r="J15" s="24">
        <f>'S.'!I15</f>
        <v>11</v>
      </c>
      <c r="K15" s="24">
        <f>'S.'!J15</f>
        <v>2</v>
      </c>
      <c r="L15" s="25">
        <f t="shared" si="1"/>
        <v>8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4</v>
      </c>
      <c r="G16" s="24">
        <f>'S.'!L4</f>
        <v>2</v>
      </c>
      <c r="H16" s="24">
        <f>'S.'!M4</f>
        <v>2</v>
      </c>
      <c r="I16" s="24">
        <f>'S.'!N4</f>
        <v>0</v>
      </c>
      <c r="J16" s="24">
        <f>'S.'!I14</f>
        <v>10</v>
      </c>
      <c r="K16" s="24">
        <f>'S.'!J14</f>
        <v>0</v>
      </c>
      <c r="L16" s="25">
        <f t="shared" si="1"/>
        <v>8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6"/>
      <c r="C33" s="2"/>
      <c r="D33" s="2"/>
      <c r="E33" s="3"/>
      <c r="F33" s="3"/>
      <c r="G33" s="3"/>
      <c r="H33" s="4"/>
      <c r="I33" s="4"/>
      <c r="J33" s="4"/>
      <c r="K33" s="4"/>
    </row>
    <row r="34" spans="2:11" ht="15" customHeight="1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2"/>
      <c r="C37" s="2"/>
      <c r="D37" s="2"/>
      <c r="E37" s="3"/>
      <c r="F37" s="4"/>
      <c r="G37" s="4"/>
      <c r="H37" s="7"/>
      <c r="I37" s="7"/>
      <c r="J37" s="7"/>
      <c r="K37" s="7"/>
    </row>
    <row r="38" spans="2:11" ht="15" customHeight="1">
      <c r="B38" s="2"/>
      <c r="C38" s="2"/>
      <c r="D38" s="2"/>
      <c r="E38" s="3"/>
      <c r="F38" s="4"/>
      <c r="G38" s="4"/>
      <c r="H38" s="4"/>
      <c r="I38" s="4"/>
      <c r="J38" s="4"/>
      <c r="K38" s="4"/>
    </row>
    <row r="39" spans="2:11" ht="15" customHeight="1">
      <c r="B39" s="6"/>
      <c r="C39" s="5"/>
      <c r="D39" s="5"/>
      <c r="E39" s="4"/>
      <c r="F39" s="4"/>
      <c r="G39" s="4"/>
      <c r="H39" s="7"/>
      <c r="I39" s="7"/>
      <c r="J39" s="7"/>
      <c r="K39" s="7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</sheetData>
  <sheetProtection/>
  <mergeCells count="16">
    <mergeCell ref="B5:E5"/>
    <mergeCell ref="F5:K5"/>
    <mergeCell ref="A23:E25"/>
    <mergeCell ref="G23:M25"/>
    <mergeCell ref="B10:E10"/>
    <mergeCell ref="F7:K7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A2:M2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M36"/>
  <sheetViews>
    <sheetView zoomScale="75" zoomScaleNormal="75" zoomScaleSheetLayoutView="100" zoomScalePageLayoutView="0" workbookViewId="0" topLeftCell="A13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F!F13</f>
        <v>BAĞLARBAŞI</v>
      </c>
      <c r="C5" s="239"/>
      <c r="D5" s="239"/>
      <c r="E5" s="239"/>
      <c r="F5" s="240" t="str">
        <f>F!G13</f>
        <v>KARAKÖPRÜ SPOR</v>
      </c>
      <c r="G5" s="240"/>
      <c r="H5" s="240"/>
      <c r="I5" s="240"/>
      <c r="J5" s="240"/>
      <c r="K5" s="240"/>
      <c r="L5" s="23">
        <f>F!H13</f>
        <v>0</v>
      </c>
      <c r="M5" s="23">
        <f>F!I13</f>
        <v>0</v>
      </c>
    </row>
    <row r="6" spans="1:13" ht="30" customHeight="1">
      <c r="A6" s="22">
        <v>2</v>
      </c>
      <c r="B6" s="239" t="str">
        <f>F!F14</f>
        <v>ANKA SPOR</v>
      </c>
      <c r="C6" s="239"/>
      <c r="D6" s="239"/>
      <c r="E6" s="239"/>
      <c r="F6" s="240" t="str">
        <f>F!G14</f>
        <v>V.ŞEHİR EĞİTİM</v>
      </c>
      <c r="G6" s="240"/>
      <c r="H6" s="240"/>
      <c r="I6" s="240"/>
      <c r="J6" s="240"/>
      <c r="K6" s="240"/>
      <c r="L6" s="23">
        <f>F!H14</f>
        <v>0</v>
      </c>
      <c r="M6" s="23">
        <f>F!I14</f>
        <v>0</v>
      </c>
    </row>
    <row r="7" spans="1:13" ht="30" customHeight="1">
      <c r="A7" s="22">
        <v>3</v>
      </c>
      <c r="B7" s="239" t="str">
        <f>F!F15</f>
        <v>B.ŞEHİR BLD.</v>
      </c>
      <c r="C7" s="239"/>
      <c r="D7" s="239"/>
      <c r="E7" s="239"/>
      <c r="F7" s="240" t="str">
        <f>F!G15</f>
        <v>C.PINAR TİGEM</v>
      </c>
      <c r="G7" s="240"/>
      <c r="H7" s="240"/>
      <c r="I7" s="240"/>
      <c r="J7" s="240"/>
      <c r="K7" s="240"/>
      <c r="L7" s="23">
        <f>F!H15</f>
        <v>0</v>
      </c>
      <c r="M7" s="23">
        <f>F!I15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5</v>
      </c>
      <c r="G11" s="24">
        <f>'S.'!O9</f>
        <v>0</v>
      </c>
      <c r="H11" s="24">
        <f>'S.'!P9</f>
        <v>3</v>
      </c>
      <c r="I11" s="24">
        <f>'S.'!Q9</f>
        <v>2</v>
      </c>
      <c r="J11" s="24">
        <f>'S.'!K19</f>
        <v>0</v>
      </c>
      <c r="K11" s="24">
        <f>'S.'!L19</f>
        <v>6</v>
      </c>
      <c r="L11" s="25">
        <f aca="true" t="shared" si="1" ref="L11:L16">(G11*3)+(H11*1)+(I11*0)</f>
        <v>3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5</v>
      </c>
      <c r="G12" s="24">
        <f>'S.'!O8</f>
        <v>0</v>
      </c>
      <c r="H12" s="24">
        <f>'S.'!P8</f>
        <v>3</v>
      </c>
      <c r="I12" s="24">
        <f>'S.'!Q8</f>
        <v>2</v>
      </c>
      <c r="J12" s="24">
        <f>'S.'!K18</f>
        <v>1</v>
      </c>
      <c r="K12" s="24">
        <f>'S.'!L18</f>
        <v>12</v>
      </c>
      <c r="L12" s="25">
        <f t="shared" si="1"/>
        <v>3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5</v>
      </c>
      <c r="G13" s="24">
        <f>'S.'!O7</f>
        <v>2</v>
      </c>
      <c r="H13" s="24">
        <f>'S.'!P7</f>
        <v>3</v>
      </c>
      <c r="I13" s="24">
        <f>'S.'!Q7</f>
        <v>0</v>
      </c>
      <c r="J13" s="24">
        <f>'S.'!K17</f>
        <v>7</v>
      </c>
      <c r="K13" s="24">
        <f>'S.'!L17</f>
        <v>1</v>
      </c>
      <c r="L13" s="25">
        <f t="shared" si="1"/>
        <v>9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5</v>
      </c>
      <c r="G14" s="24">
        <f>'S.'!O6</f>
        <v>0</v>
      </c>
      <c r="H14" s="24">
        <f>'S.'!P6</f>
        <v>3</v>
      </c>
      <c r="I14" s="24">
        <f>'S.'!Q6</f>
        <v>2</v>
      </c>
      <c r="J14" s="24">
        <f>'S.'!K16</f>
        <v>2</v>
      </c>
      <c r="K14" s="24">
        <f>'S.'!L16</f>
        <v>10</v>
      </c>
      <c r="L14" s="25">
        <f t="shared" si="1"/>
        <v>3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5</v>
      </c>
      <c r="G15" s="24">
        <f>'S.'!O5</f>
        <v>2</v>
      </c>
      <c r="H15" s="24">
        <f>'S.'!P5</f>
        <v>3</v>
      </c>
      <c r="I15" s="24">
        <f>'S.'!Q5</f>
        <v>0</v>
      </c>
      <c r="J15" s="24">
        <f>'S.'!K15</f>
        <v>11</v>
      </c>
      <c r="K15" s="24">
        <f>'S.'!L15</f>
        <v>2</v>
      </c>
      <c r="L15" s="25">
        <f t="shared" si="1"/>
        <v>9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5</v>
      </c>
      <c r="G16" s="24">
        <f>'S.'!O4</f>
        <v>2</v>
      </c>
      <c r="H16" s="24">
        <f>'S.'!P4</f>
        <v>3</v>
      </c>
      <c r="I16" s="24">
        <f>'S.'!Q4</f>
        <v>0</v>
      </c>
      <c r="J16" s="24">
        <f>'S.'!K14</f>
        <v>10</v>
      </c>
      <c r="K16" s="24">
        <f>'S.'!L14</f>
        <v>0</v>
      </c>
      <c r="L16" s="25">
        <f t="shared" si="1"/>
        <v>9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6"/>
      <c r="C33" s="5"/>
      <c r="D33" s="5"/>
      <c r="E33" s="4"/>
      <c r="F33" s="4"/>
      <c r="G33" s="4"/>
      <c r="H33" s="7"/>
      <c r="I33" s="7"/>
      <c r="J33" s="7"/>
      <c r="K33" s="7"/>
    </row>
    <row r="34" spans="2:6" ht="12.75">
      <c r="B34" s="13"/>
      <c r="C34" s="13"/>
      <c r="D34" s="13"/>
      <c r="E34" s="13"/>
      <c r="F34" s="13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</sheetData>
  <sheetProtection/>
  <mergeCells count="16"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B5:E5"/>
    <mergeCell ref="F5:K5"/>
    <mergeCell ref="A23:E25"/>
    <mergeCell ref="G23:M25"/>
    <mergeCell ref="B10:E10"/>
    <mergeCell ref="F7:K7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M37"/>
  <sheetViews>
    <sheetView zoomScale="75" zoomScaleNormal="75" zoomScaleSheetLayoutView="100" zoomScalePageLayoutView="0" workbookViewId="0" topLeftCell="A13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28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F!K13</f>
        <v>BAĞLARBAŞI</v>
      </c>
      <c r="C5" s="239"/>
      <c r="D5" s="239"/>
      <c r="E5" s="239"/>
      <c r="F5" s="240" t="str">
        <f>F!L13</f>
        <v>ANKA SPOR</v>
      </c>
      <c r="G5" s="240"/>
      <c r="H5" s="240"/>
      <c r="I5" s="240"/>
      <c r="J5" s="240"/>
      <c r="K5" s="240"/>
      <c r="L5" s="23">
        <f>F!M13</f>
        <v>0</v>
      </c>
      <c r="M5" s="23">
        <f>F!N13</f>
        <v>0</v>
      </c>
    </row>
    <row r="6" spans="1:13" ht="30" customHeight="1">
      <c r="A6" s="22">
        <v>2</v>
      </c>
      <c r="B6" s="239" t="str">
        <f>F!K14</f>
        <v>KARAKÖPRÜ SPOR</v>
      </c>
      <c r="C6" s="239"/>
      <c r="D6" s="239"/>
      <c r="E6" s="239"/>
      <c r="F6" s="240" t="str">
        <f>F!L14</f>
        <v>C.PINAR TİGEM</v>
      </c>
      <c r="G6" s="240"/>
      <c r="H6" s="240"/>
      <c r="I6" s="240"/>
      <c r="J6" s="240"/>
      <c r="K6" s="240"/>
      <c r="L6" s="23">
        <f>F!M14</f>
        <v>0</v>
      </c>
      <c r="M6" s="23">
        <f>F!N14</f>
        <v>0</v>
      </c>
    </row>
    <row r="7" spans="1:13" ht="30" customHeight="1">
      <c r="A7" s="22">
        <v>3</v>
      </c>
      <c r="B7" s="239" t="str">
        <f>F!K15</f>
        <v>B.ŞEHİR BLD.</v>
      </c>
      <c r="C7" s="239"/>
      <c r="D7" s="239"/>
      <c r="E7" s="239"/>
      <c r="F7" s="240" t="str">
        <f>F!L15</f>
        <v>V.ŞEHİR EĞİTİM</v>
      </c>
      <c r="G7" s="240"/>
      <c r="H7" s="240"/>
      <c r="I7" s="240"/>
      <c r="J7" s="240"/>
      <c r="K7" s="240"/>
      <c r="L7" s="23">
        <f>F!M15</f>
        <v>0</v>
      </c>
      <c r="M7" s="23">
        <f>F!N15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6</v>
      </c>
      <c r="G11" s="24">
        <f>'S.'!R9</f>
        <v>0</v>
      </c>
      <c r="H11" s="24">
        <f>'S.'!S9</f>
        <v>4</v>
      </c>
      <c r="I11" s="24">
        <f>'S.'!T9</f>
        <v>2</v>
      </c>
      <c r="J11" s="24">
        <f>'S.'!M19</f>
        <v>0</v>
      </c>
      <c r="K11" s="24">
        <f>'S.'!N19</f>
        <v>6</v>
      </c>
      <c r="L11" s="25">
        <f aca="true" t="shared" si="1" ref="L11:L16">(G11*3)+(H11*1)+(I11*0)</f>
        <v>4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6</v>
      </c>
      <c r="G12" s="24">
        <f>'S.'!R8</f>
        <v>0</v>
      </c>
      <c r="H12" s="24">
        <f>'S.'!S8</f>
        <v>4</v>
      </c>
      <c r="I12" s="24">
        <f>'S.'!T8</f>
        <v>2</v>
      </c>
      <c r="J12" s="24">
        <f>'S.'!M18</f>
        <v>1</v>
      </c>
      <c r="K12" s="24">
        <f>'S.'!N18</f>
        <v>12</v>
      </c>
      <c r="L12" s="25">
        <f t="shared" si="1"/>
        <v>4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6</v>
      </c>
      <c r="G13" s="24">
        <f>'S.'!R7</f>
        <v>2</v>
      </c>
      <c r="H13" s="24">
        <f>'S.'!S7</f>
        <v>4</v>
      </c>
      <c r="I13" s="24">
        <f>'S.'!T7</f>
        <v>0</v>
      </c>
      <c r="J13" s="24">
        <f>'S.'!M17</f>
        <v>7</v>
      </c>
      <c r="K13" s="24">
        <f>'S.'!N17</f>
        <v>1</v>
      </c>
      <c r="L13" s="25">
        <f t="shared" si="1"/>
        <v>10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6</v>
      </c>
      <c r="G14" s="24">
        <f>'S.'!R6</f>
        <v>0</v>
      </c>
      <c r="H14" s="24">
        <f>'S.'!S6</f>
        <v>4</v>
      </c>
      <c r="I14" s="24">
        <f>'S.'!T6</f>
        <v>2</v>
      </c>
      <c r="J14" s="24">
        <f>'S.'!M16</f>
        <v>2</v>
      </c>
      <c r="K14" s="24">
        <f>'S.'!N16</f>
        <v>10</v>
      </c>
      <c r="L14" s="25">
        <f t="shared" si="1"/>
        <v>4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6</v>
      </c>
      <c r="G15" s="24">
        <f>'S.'!R5</f>
        <v>2</v>
      </c>
      <c r="H15" s="24">
        <f>'S.'!S5</f>
        <v>4</v>
      </c>
      <c r="I15" s="24">
        <f>'S.'!T5</f>
        <v>0</v>
      </c>
      <c r="J15" s="24">
        <f>'S.'!M15</f>
        <v>11</v>
      </c>
      <c r="K15" s="24">
        <f>'S.'!N15</f>
        <v>2</v>
      </c>
      <c r="L15" s="25">
        <f t="shared" si="1"/>
        <v>10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6</v>
      </c>
      <c r="G16" s="24">
        <f>'S.'!R4</f>
        <v>2</v>
      </c>
      <c r="H16" s="24">
        <f>'S.'!S4</f>
        <v>4</v>
      </c>
      <c r="I16" s="24">
        <f>'S.'!T4</f>
        <v>0</v>
      </c>
      <c r="J16" s="24">
        <f>'S.'!M14</f>
        <v>10</v>
      </c>
      <c r="K16" s="24">
        <f>'S.'!N14</f>
        <v>0</v>
      </c>
      <c r="L16" s="25">
        <f t="shared" si="1"/>
        <v>10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4"/>
      <c r="G32" s="4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4"/>
      <c r="G33" s="4"/>
      <c r="H33" s="4"/>
      <c r="I33" s="4"/>
      <c r="J33" s="4"/>
      <c r="K33" s="4"/>
    </row>
    <row r="34" spans="2:11" ht="15" customHeight="1">
      <c r="B34" s="6"/>
      <c r="C34" s="5"/>
      <c r="D34" s="5"/>
      <c r="E34" s="4"/>
      <c r="F34" s="4"/>
      <c r="G34" s="4"/>
      <c r="H34" s="7"/>
      <c r="I34" s="7"/>
      <c r="J34" s="7"/>
      <c r="K34" s="7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6" ht="12.75">
      <c r="B37" s="13"/>
      <c r="C37" s="13"/>
      <c r="D37" s="13"/>
      <c r="E37" s="13"/>
      <c r="F37" s="13"/>
    </row>
  </sheetData>
  <sheetProtection/>
  <mergeCells count="16">
    <mergeCell ref="B5:E5"/>
    <mergeCell ref="F5:K5"/>
    <mergeCell ref="A23:E25"/>
    <mergeCell ref="G23:M25"/>
    <mergeCell ref="B10:E10"/>
    <mergeCell ref="F7:K7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A2:M2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M41"/>
  <sheetViews>
    <sheetView zoomScale="75" zoomScaleNormal="75" zoomScaleSheetLayoutView="100" zoomScalePageLayoutView="0" workbookViewId="0" topLeftCell="A4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F!A20</f>
        <v>C.PINAR TİGEM</v>
      </c>
      <c r="C5" s="239"/>
      <c r="D5" s="239"/>
      <c r="E5" s="239"/>
      <c r="F5" s="240" t="str">
        <f>F!B20</f>
        <v>BAĞLARBAŞI</v>
      </c>
      <c r="G5" s="240"/>
      <c r="H5" s="240"/>
      <c r="I5" s="240"/>
      <c r="J5" s="240"/>
      <c r="K5" s="240"/>
      <c r="L5" s="23">
        <f>F!C20</f>
        <v>0</v>
      </c>
      <c r="M5" s="23">
        <f>F!D20</f>
        <v>0</v>
      </c>
    </row>
    <row r="6" spans="1:13" ht="30" customHeight="1">
      <c r="A6" s="22">
        <v>2</v>
      </c>
      <c r="B6" s="239" t="str">
        <f>F!A21</f>
        <v>ANKA SPOR</v>
      </c>
      <c r="C6" s="239"/>
      <c r="D6" s="239"/>
      <c r="E6" s="239"/>
      <c r="F6" s="240" t="str">
        <f>F!B21</f>
        <v>B.ŞEHİR BLD.</v>
      </c>
      <c r="G6" s="240"/>
      <c r="H6" s="240"/>
      <c r="I6" s="240"/>
      <c r="J6" s="240"/>
      <c r="K6" s="240"/>
      <c r="L6" s="23">
        <f>F!C21</f>
        <v>0</v>
      </c>
      <c r="M6" s="23">
        <f>F!D21</f>
        <v>0</v>
      </c>
    </row>
    <row r="7" spans="1:13" ht="30" customHeight="1">
      <c r="A7" s="22">
        <v>3</v>
      </c>
      <c r="B7" s="239" t="str">
        <f>F!A22</f>
        <v>V.ŞEHİR EĞİTİM</v>
      </c>
      <c r="C7" s="239"/>
      <c r="D7" s="239"/>
      <c r="E7" s="239"/>
      <c r="F7" s="240" t="str">
        <f>F!B22</f>
        <v>KARAKÖPRÜ SPOR</v>
      </c>
      <c r="G7" s="240"/>
      <c r="H7" s="240"/>
      <c r="I7" s="240"/>
      <c r="J7" s="240"/>
      <c r="K7" s="240"/>
      <c r="L7" s="23">
        <f>F!C22</f>
        <v>0</v>
      </c>
      <c r="M7" s="23">
        <f>F!D22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7</v>
      </c>
      <c r="G11" s="24">
        <f>'S.'!U9</f>
        <v>0</v>
      </c>
      <c r="H11" s="24">
        <f>'S.'!V9</f>
        <v>5</v>
      </c>
      <c r="I11" s="24">
        <f>'S.'!W9</f>
        <v>2</v>
      </c>
      <c r="J11" s="24">
        <f>'S.'!O19</f>
        <v>0</v>
      </c>
      <c r="K11" s="24">
        <f>'S.'!P19</f>
        <v>6</v>
      </c>
      <c r="L11" s="25">
        <f aca="true" t="shared" si="1" ref="L11:L16">(G11*3)+(H11*1)+(I11*0)</f>
        <v>5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7</v>
      </c>
      <c r="G12" s="24">
        <f>'S.'!U8</f>
        <v>0</v>
      </c>
      <c r="H12" s="24">
        <f>'S.'!V8</f>
        <v>5</v>
      </c>
      <c r="I12" s="24">
        <f>'S.'!W8</f>
        <v>2</v>
      </c>
      <c r="J12" s="24">
        <f>'S.'!O18</f>
        <v>1</v>
      </c>
      <c r="K12" s="24">
        <f>'S.'!P18</f>
        <v>12</v>
      </c>
      <c r="L12" s="25">
        <f t="shared" si="1"/>
        <v>5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7</v>
      </c>
      <c r="G13" s="24">
        <f>'S.'!U7</f>
        <v>2</v>
      </c>
      <c r="H13" s="24">
        <f>'S.'!V7</f>
        <v>5</v>
      </c>
      <c r="I13" s="24">
        <f>'S.'!W7</f>
        <v>0</v>
      </c>
      <c r="J13" s="24">
        <f>'S.'!O17</f>
        <v>7</v>
      </c>
      <c r="K13" s="24">
        <f>'S.'!P17</f>
        <v>1</v>
      </c>
      <c r="L13" s="25">
        <f t="shared" si="1"/>
        <v>11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7</v>
      </c>
      <c r="G14" s="24">
        <f>'S.'!U6</f>
        <v>0</v>
      </c>
      <c r="H14" s="24">
        <f>'S.'!V6</f>
        <v>5</v>
      </c>
      <c r="I14" s="24">
        <f>'S.'!W6</f>
        <v>2</v>
      </c>
      <c r="J14" s="24">
        <f>'S.'!O16</f>
        <v>2</v>
      </c>
      <c r="K14" s="24">
        <f>'S.'!P16</f>
        <v>10</v>
      </c>
      <c r="L14" s="25">
        <f t="shared" si="1"/>
        <v>5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7</v>
      </c>
      <c r="G15" s="24">
        <f>'S.'!U5</f>
        <v>2</v>
      </c>
      <c r="H15" s="24">
        <f>'S.'!V5</f>
        <v>5</v>
      </c>
      <c r="I15" s="24">
        <f>'S.'!W5</f>
        <v>0</v>
      </c>
      <c r="J15" s="24">
        <f>'S.'!O15</f>
        <v>11</v>
      </c>
      <c r="K15" s="24">
        <f>'S.'!P15</f>
        <v>2</v>
      </c>
      <c r="L15" s="25">
        <f t="shared" si="1"/>
        <v>11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7</v>
      </c>
      <c r="G16" s="24">
        <f>'S.'!U4</f>
        <v>2</v>
      </c>
      <c r="H16" s="24">
        <f>'S.'!V4</f>
        <v>5</v>
      </c>
      <c r="I16" s="24">
        <f>'S.'!W4</f>
        <v>0</v>
      </c>
      <c r="J16" s="24">
        <f>'S.'!O14</f>
        <v>10</v>
      </c>
      <c r="K16" s="24">
        <f>'S.'!P14</f>
        <v>0</v>
      </c>
      <c r="L16" s="25">
        <f t="shared" si="1"/>
        <v>11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" customHeight="1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2"/>
      <c r="C36" s="2"/>
      <c r="D36" s="2"/>
      <c r="E36" s="3"/>
      <c r="F36" s="4"/>
      <c r="G36" s="4"/>
      <c r="H36" s="7"/>
      <c r="I36" s="7"/>
      <c r="J36" s="7"/>
      <c r="K36" s="7"/>
    </row>
    <row r="37" spans="2:11" ht="15" customHeight="1">
      <c r="B37" s="2"/>
      <c r="C37" s="2"/>
      <c r="D37" s="2"/>
      <c r="E37" s="3"/>
      <c r="F37" s="4"/>
      <c r="G37" s="4"/>
      <c r="H37" s="4"/>
      <c r="I37" s="4"/>
      <c r="J37" s="4"/>
      <c r="K37" s="4"/>
    </row>
    <row r="38" spans="2:11" ht="15" customHeight="1">
      <c r="B38" s="6"/>
      <c r="C38" s="5"/>
      <c r="D38" s="5"/>
      <c r="E38" s="4"/>
      <c r="F38" s="4"/>
      <c r="G38" s="4"/>
      <c r="H38" s="7"/>
      <c r="I38" s="7"/>
      <c r="J38" s="7"/>
      <c r="K38" s="7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</sheetData>
  <sheetProtection/>
  <mergeCells count="16"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B5:E5"/>
    <mergeCell ref="F5:K5"/>
    <mergeCell ref="A23:E25"/>
    <mergeCell ref="G23:M25"/>
    <mergeCell ref="B10:E10"/>
    <mergeCell ref="F7:K7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M39"/>
  <sheetViews>
    <sheetView zoomScale="75" zoomScaleNormal="75" zoomScaleSheetLayoutView="100" zoomScalePageLayoutView="0" workbookViewId="0" topLeftCell="A7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F!F20</f>
        <v>B.ŞEHİR BLD.</v>
      </c>
      <c r="C5" s="239"/>
      <c r="D5" s="239"/>
      <c r="E5" s="239"/>
      <c r="F5" s="240" t="str">
        <f>F!G20</f>
        <v>BAĞLARBAŞI</v>
      </c>
      <c r="G5" s="240"/>
      <c r="H5" s="240"/>
      <c r="I5" s="240"/>
      <c r="J5" s="240"/>
      <c r="K5" s="240"/>
      <c r="L5" s="23">
        <f>F!H20</f>
        <v>0</v>
      </c>
      <c r="M5" s="23">
        <f>F!I20</f>
        <v>0</v>
      </c>
    </row>
    <row r="6" spans="1:13" ht="30" customHeight="1">
      <c r="A6" s="22">
        <v>2</v>
      </c>
      <c r="B6" s="239" t="str">
        <f>F!F21</f>
        <v>V.ŞEHİR EĞİTİM</v>
      </c>
      <c r="C6" s="239"/>
      <c r="D6" s="239"/>
      <c r="E6" s="239"/>
      <c r="F6" s="240" t="str">
        <f>F!G21</f>
        <v>C.PINAR TİGEM</v>
      </c>
      <c r="G6" s="240"/>
      <c r="H6" s="240"/>
      <c r="I6" s="240"/>
      <c r="J6" s="240"/>
      <c r="K6" s="240"/>
      <c r="L6" s="23">
        <f>F!H21</f>
        <v>0</v>
      </c>
      <c r="M6" s="23">
        <f>F!I21</f>
        <v>0</v>
      </c>
    </row>
    <row r="7" spans="1:13" ht="30" customHeight="1">
      <c r="A7" s="22">
        <v>3</v>
      </c>
      <c r="B7" s="239" t="str">
        <f>F!F22</f>
        <v>KARAKÖPRÜ SPOR</v>
      </c>
      <c r="C7" s="239"/>
      <c r="D7" s="239"/>
      <c r="E7" s="239"/>
      <c r="F7" s="240" t="str">
        <f>F!G22</f>
        <v>ANKA SPOR</v>
      </c>
      <c r="G7" s="240"/>
      <c r="H7" s="240"/>
      <c r="I7" s="240"/>
      <c r="J7" s="240"/>
      <c r="K7" s="240"/>
      <c r="L7" s="23">
        <f>F!H22</f>
        <v>0</v>
      </c>
      <c r="M7" s="23">
        <f>F!I22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8</v>
      </c>
      <c r="G11" s="24">
        <f>'S.'!X9</f>
        <v>0</v>
      </c>
      <c r="H11" s="24">
        <f>'S.'!Y9</f>
        <v>6</v>
      </c>
      <c r="I11" s="24">
        <f>'S.'!Z9</f>
        <v>2</v>
      </c>
      <c r="J11" s="24">
        <f>'S.'!Q19</f>
        <v>0</v>
      </c>
      <c r="K11" s="24">
        <f>'S.'!R19</f>
        <v>6</v>
      </c>
      <c r="L11" s="25">
        <f aca="true" t="shared" si="1" ref="L11:L16">(G11*3)+(H11*1)+(I11*0)</f>
        <v>6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8</v>
      </c>
      <c r="G12" s="24">
        <f>'S.'!X8</f>
        <v>0</v>
      </c>
      <c r="H12" s="24">
        <f>'S.'!Y8</f>
        <v>6</v>
      </c>
      <c r="I12" s="24">
        <f>'S.'!Z8</f>
        <v>2</v>
      </c>
      <c r="J12" s="24">
        <f>'S.'!Q18</f>
        <v>1</v>
      </c>
      <c r="K12" s="24">
        <f>'S.'!R18</f>
        <v>12</v>
      </c>
      <c r="L12" s="25">
        <f t="shared" si="1"/>
        <v>6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8</v>
      </c>
      <c r="G13" s="24">
        <f>'S.'!X7</f>
        <v>2</v>
      </c>
      <c r="H13" s="24">
        <f>'S.'!Y7</f>
        <v>6</v>
      </c>
      <c r="I13" s="24">
        <f>'S.'!Z7</f>
        <v>0</v>
      </c>
      <c r="J13" s="24">
        <f>'S.'!Q17</f>
        <v>7</v>
      </c>
      <c r="K13" s="24">
        <f>'S.'!R17</f>
        <v>1</v>
      </c>
      <c r="L13" s="25">
        <f t="shared" si="1"/>
        <v>12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8</v>
      </c>
      <c r="G14" s="24">
        <f>'S.'!X6</f>
        <v>0</v>
      </c>
      <c r="H14" s="24">
        <f>'S.'!Y6</f>
        <v>6</v>
      </c>
      <c r="I14" s="24">
        <f>'S.'!Z6</f>
        <v>2</v>
      </c>
      <c r="J14" s="24">
        <f>'S.'!Q16</f>
        <v>2</v>
      </c>
      <c r="K14" s="24">
        <f>'S.'!R16</f>
        <v>10</v>
      </c>
      <c r="L14" s="25">
        <f t="shared" si="1"/>
        <v>6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8</v>
      </c>
      <c r="G15" s="24">
        <f>'S.'!X5</f>
        <v>2</v>
      </c>
      <c r="H15" s="24">
        <f>'S.'!Y5</f>
        <v>6</v>
      </c>
      <c r="I15" s="24">
        <f>'S.'!Z5</f>
        <v>0</v>
      </c>
      <c r="J15" s="24">
        <f>'S.'!Q15</f>
        <v>11</v>
      </c>
      <c r="K15" s="24">
        <f>'S.'!R15</f>
        <v>2</v>
      </c>
      <c r="L15" s="25">
        <f t="shared" si="1"/>
        <v>12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8</v>
      </c>
      <c r="G16" s="24">
        <f>'S.'!X4</f>
        <v>2</v>
      </c>
      <c r="H16" s="24">
        <f>'S.'!Y4</f>
        <v>6</v>
      </c>
      <c r="I16" s="24">
        <f>'S.'!Z4</f>
        <v>0</v>
      </c>
      <c r="J16" s="24">
        <f>'S.'!Q14</f>
        <v>10</v>
      </c>
      <c r="K16" s="24">
        <f>'S.'!R14</f>
        <v>0</v>
      </c>
      <c r="L16" s="25">
        <f t="shared" si="1"/>
        <v>12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" customHeight="1">
      <c r="B34" s="2"/>
      <c r="C34" s="2"/>
      <c r="D34" s="2"/>
      <c r="E34" s="3"/>
      <c r="F34" s="4"/>
      <c r="G34" s="4"/>
      <c r="H34" s="7"/>
      <c r="I34" s="7"/>
      <c r="J34" s="7"/>
      <c r="K34" s="7"/>
    </row>
    <row r="35" spans="2:11" ht="15" customHeight="1">
      <c r="B35" s="2"/>
      <c r="C35" s="2"/>
      <c r="D35" s="2"/>
      <c r="E35" s="3"/>
      <c r="F35" s="4"/>
      <c r="G35" s="4"/>
      <c r="H35" s="4"/>
      <c r="I35" s="4"/>
      <c r="J35" s="4"/>
      <c r="K35" s="4"/>
    </row>
    <row r="36" spans="2:11" ht="15" customHeight="1">
      <c r="B36" s="6"/>
      <c r="C36" s="5"/>
      <c r="D36" s="5"/>
      <c r="E36" s="4"/>
      <c r="F36" s="4"/>
      <c r="G36" s="4"/>
      <c r="H36" s="7"/>
      <c r="I36" s="7"/>
      <c r="J36" s="7"/>
      <c r="K36" s="7"/>
    </row>
    <row r="37" spans="2:6" ht="12.75">
      <c r="B37" s="13"/>
      <c r="C37" s="13"/>
      <c r="D37" s="13"/>
      <c r="E37" s="13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</sheetData>
  <sheetProtection/>
  <mergeCells count="16">
    <mergeCell ref="B5:E5"/>
    <mergeCell ref="F5:K5"/>
    <mergeCell ref="A23:E25"/>
    <mergeCell ref="G23:M25"/>
    <mergeCell ref="B10:E10"/>
    <mergeCell ref="F7:K7"/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4"/>
  <dimension ref="A1:M32"/>
  <sheetViews>
    <sheetView zoomScale="75" zoomScaleNormal="75" zoomScaleSheetLayoutView="100" zoomScalePageLayoutView="0" workbookViewId="0" topLeftCell="A10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F!K20</f>
        <v>BAĞLARBAŞI</v>
      </c>
      <c r="C5" s="239"/>
      <c r="D5" s="239"/>
      <c r="E5" s="239"/>
      <c r="F5" s="240" t="str">
        <f>F!L20</f>
        <v>V.ŞEHİR EĞİTİM</v>
      </c>
      <c r="G5" s="240"/>
      <c r="H5" s="240"/>
      <c r="I5" s="240"/>
      <c r="J5" s="240"/>
      <c r="K5" s="240"/>
      <c r="L5" s="23">
        <f>F!M20</f>
        <v>0</v>
      </c>
      <c r="M5" s="23">
        <f>F!N20</f>
        <v>0</v>
      </c>
    </row>
    <row r="6" spans="1:13" ht="30" customHeight="1">
      <c r="A6" s="22">
        <v>2</v>
      </c>
      <c r="B6" s="239" t="str">
        <f>F!K21</f>
        <v>B.ŞEHİR BLD.</v>
      </c>
      <c r="C6" s="239"/>
      <c r="D6" s="239"/>
      <c r="E6" s="239"/>
      <c r="F6" s="240" t="str">
        <f>F!L21</f>
        <v>KARAKÖPRÜ SPOR</v>
      </c>
      <c r="G6" s="240"/>
      <c r="H6" s="240"/>
      <c r="I6" s="240"/>
      <c r="J6" s="240"/>
      <c r="K6" s="240"/>
      <c r="L6" s="23">
        <f>F!M21</f>
        <v>0</v>
      </c>
      <c r="M6" s="23">
        <f>F!N21</f>
        <v>0</v>
      </c>
    </row>
    <row r="7" spans="1:13" ht="30" customHeight="1">
      <c r="A7" s="22">
        <v>3</v>
      </c>
      <c r="B7" s="239" t="str">
        <f>F!K22</f>
        <v>ANKA SPOR</v>
      </c>
      <c r="C7" s="239"/>
      <c r="D7" s="239"/>
      <c r="E7" s="239"/>
      <c r="F7" s="240" t="str">
        <f>F!L22</f>
        <v>C.PINAR TİGEM</v>
      </c>
      <c r="G7" s="240"/>
      <c r="H7" s="240"/>
      <c r="I7" s="240"/>
      <c r="J7" s="240"/>
      <c r="K7" s="240"/>
      <c r="L7" s="23">
        <f>F!M22</f>
        <v>0</v>
      </c>
      <c r="M7" s="23">
        <f>F!N22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9</v>
      </c>
      <c r="G11" s="24">
        <f>'S.'!AA9</f>
        <v>0</v>
      </c>
      <c r="H11" s="24">
        <f>'S.'!AB9</f>
        <v>7</v>
      </c>
      <c r="I11" s="24">
        <f>'S.'!AC9</f>
        <v>2</v>
      </c>
      <c r="J11" s="24">
        <f>'S.'!S19</f>
        <v>0</v>
      </c>
      <c r="K11" s="24">
        <f>'S.'!T19</f>
        <v>6</v>
      </c>
      <c r="L11" s="25">
        <f aca="true" t="shared" si="1" ref="L11:L16">(G11*3)+(H11*1)+(I11*0)</f>
        <v>7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9</v>
      </c>
      <c r="G12" s="24">
        <f>'S.'!AA8</f>
        <v>0</v>
      </c>
      <c r="H12" s="24">
        <f>'S.'!AB8</f>
        <v>7</v>
      </c>
      <c r="I12" s="24">
        <f>'S.'!AC8</f>
        <v>2</v>
      </c>
      <c r="J12" s="24">
        <f>'S.'!S18</f>
        <v>1</v>
      </c>
      <c r="K12" s="24">
        <f>'S.'!T18</f>
        <v>12</v>
      </c>
      <c r="L12" s="25">
        <f t="shared" si="1"/>
        <v>7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9</v>
      </c>
      <c r="G13" s="24">
        <f>'S.'!AA7</f>
        <v>2</v>
      </c>
      <c r="H13" s="24">
        <f>'S.'!AB7</f>
        <v>7</v>
      </c>
      <c r="I13" s="24">
        <f>'S.'!AC7</f>
        <v>0</v>
      </c>
      <c r="J13" s="24">
        <f>'S.'!S17</f>
        <v>7</v>
      </c>
      <c r="K13" s="24">
        <f>'S.'!T17</f>
        <v>1</v>
      </c>
      <c r="L13" s="25">
        <f t="shared" si="1"/>
        <v>13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9</v>
      </c>
      <c r="G14" s="24">
        <f>'S.'!AA6</f>
        <v>0</v>
      </c>
      <c r="H14" s="24">
        <f>'S.'!AB6</f>
        <v>7</v>
      </c>
      <c r="I14" s="24">
        <f>'S.'!AC6</f>
        <v>2</v>
      </c>
      <c r="J14" s="24">
        <f>'S.'!S16</f>
        <v>2</v>
      </c>
      <c r="K14" s="24">
        <f>'S.'!T16</f>
        <v>10</v>
      </c>
      <c r="L14" s="25">
        <f t="shared" si="1"/>
        <v>7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9</v>
      </c>
      <c r="G15" s="24">
        <f>'S.'!AA5</f>
        <v>2</v>
      </c>
      <c r="H15" s="24">
        <f>'S.'!AB5</f>
        <v>7</v>
      </c>
      <c r="I15" s="24">
        <f>'S.'!AC5</f>
        <v>0</v>
      </c>
      <c r="J15" s="24">
        <f>'S.'!S15</f>
        <v>11</v>
      </c>
      <c r="K15" s="24">
        <f>'S.'!T15</f>
        <v>2</v>
      </c>
      <c r="L15" s="25">
        <f t="shared" si="1"/>
        <v>13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9</v>
      </c>
      <c r="G16" s="24">
        <f>'S.'!AA4</f>
        <v>2</v>
      </c>
      <c r="H16" s="24">
        <f>'S.'!AB4</f>
        <v>7</v>
      </c>
      <c r="I16" s="24">
        <f>'S.'!AC4</f>
        <v>0</v>
      </c>
      <c r="J16" s="24">
        <f>'S.'!S14</f>
        <v>10</v>
      </c>
      <c r="K16" s="24">
        <f>'S.'!T14</f>
        <v>0</v>
      </c>
      <c r="L16" s="25">
        <f t="shared" si="1"/>
        <v>13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/>
      <c r="K17" s="3"/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</sheetData>
  <sheetProtection/>
  <mergeCells count="16"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B5:E5"/>
    <mergeCell ref="F5:K5"/>
    <mergeCell ref="A23:E25"/>
    <mergeCell ref="G23:M25"/>
    <mergeCell ref="B10:E10"/>
    <mergeCell ref="F7:K7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5"/>
  <dimension ref="A1:M34"/>
  <sheetViews>
    <sheetView zoomScale="75" zoomScaleNormal="75" zoomScaleSheetLayoutView="100" zoomScalePageLayoutView="0" workbookViewId="0" topLeftCell="A1">
      <selection activeCell="A23" sqref="A23:M25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31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F!A27</f>
        <v>KARAKÖPRÜ SPOR</v>
      </c>
      <c r="C5" s="239"/>
      <c r="D5" s="239"/>
      <c r="E5" s="239"/>
      <c r="F5" s="240" t="str">
        <f>F!B27</f>
        <v>BAĞLARBAŞI</v>
      </c>
      <c r="G5" s="240"/>
      <c r="H5" s="240"/>
      <c r="I5" s="240"/>
      <c r="J5" s="240"/>
      <c r="K5" s="240"/>
      <c r="L5" s="23">
        <f>F!C27</f>
        <v>0</v>
      </c>
      <c r="M5" s="23">
        <f>F!D27</f>
        <v>0</v>
      </c>
    </row>
    <row r="6" spans="1:13" ht="30" customHeight="1">
      <c r="A6" s="22">
        <v>2</v>
      </c>
      <c r="B6" s="239" t="str">
        <f>F!A28</f>
        <v>V.ŞEHİR EĞİTİM</v>
      </c>
      <c r="C6" s="239"/>
      <c r="D6" s="239"/>
      <c r="E6" s="239"/>
      <c r="F6" s="240" t="str">
        <f>F!B28</f>
        <v>ANKA SPOR</v>
      </c>
      <c r="G6" s="240"/>
      <c r="H6" s="240"/>
      <c r="I6" s="240"/>
      <c r="J6" s="240"/>
      <c r="K6" s="240"/>
      <c r="L6" s="23">
        <f>F!C28</f>
        <v>0</v>
      </c>
      <c r="M6" s="23">
        <f>F!D28</f>
        <v>0</v>
      </c>
    </row>
    <row r="7" spans="1:13" ht="30" customHeight="1">
      <c r="A7" s="22">
        <v>3</v>
      </c>
      <c r="B7" s="239" t="str">
        <f>F!A29</f>
        <v>C.PINAR TİGEM</v>
      </c>
      <c r="C7" s="239"/>
      <c r="D7" s="239"/>
      <c r="E7" s="239"/>
      <c r="F7" s="240" t="str">
        <f>F!B29</f>
        <v>B.ŞEHİR BLD.</v>
      </c>
      <c r="G7" s="240"/>
      <c r="H7" s="240"/>
      <c r="I7" s="240"/>
      <c r="J7" s="240"/>
      <c r="K7" s="240"/>
      <c r="L7" s="23">
        <f>F!C29</f>
        <v>0</v>
      </c>
      <c r="M7" s="23">
        <f>F!D29</f>
        <v>0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T!B11</f>
        <v>ANKA SPOR</v>
      </c>
      <c r="C11" s="39"/>
      <c r="D11" s="39"/>
      <c r="E11" s="40"/>
      <c r="F11" s="25">
        <f aca="true" t="shared" si="0" ref="F11:F16">G11+H11+I11</f>
        <v>10</v>
      </c>
      <c r="G11" s="24">
        <f>'S.'!AD9</f>
        <v>0</v>
      </c>
      <c r="H11" s="24">
        <f>'S.'!AE9</f>
        <v>8</v>
      </c>
      <c r="I11" s="24">
        <f>'S.'!AF9</f>
        <v>2</v>
      </c>
      <c r="J11" s="24">
        <f>'S.'!U19</f>
        <v>0</v>
      </c>
      <c r="K11" s="24">
        <f>'S.'!V19</f>
        <v>6</v>
      </c>
      <c r="L11" s="25">
        <f aca="true" t="shared" si="1" ref="L11:L16">(G11*3)+(H11*1)+(I11*0)</f>
        <v>8</v>
      </c>
      <c r="M11" s="25">
        <f aca="true" t="shared" si="2" ref="M11:M16">J11-K11</f>
        <v>-6</v>
      </c>
    </row>
    <row r="12" spans="1:13" ht="30" customHeight="1">
      <c r="A12" s="25">
        <v>2</v>
      </c>
      <c r="B12" s="38" t="str">
        <f>T!B10</f>
        <v>C.PINAR TİGEM</v>
      </c>
      <c r="C12" s="39"/>
      <c r="D12" s="39"/>
      <c r="E12" s="40"/>
      <c r="F12" s="25">
        <f t="shared" si="0"/>
        <v>10</v>
      </c>
      <c r="G12" s="24">
        <f>'S.'!AD8</f>
        <v>0</v>
      </c>
      <c r="H12" s="24">
        <f>'S.'!AE8</f>
        <v>8</v>
      </c>
      <c r="I12" s="24">
        <f>'S.'!AF8</f>
        <v>2</v>
      </c>
      <c r="J12" s="24">
        <f>'S.'!U18</f>
        <v>1</v>
      </c>
      <c r="K12" s="24">
        <f>'S.'!V18</f>
        <v>12</v>
      </c>
      <c r="L12" s="25">
        <f t="shared" si="1"/>
        <v>8</v>
      </c>
      <c r="M12" s="25">
        <f t="shared" si="2"/>
        <v>-11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 t="shared" si="0"/>
        <v>10</v>
      </c>
      <c r="G13" s="24">
        <f>'S.'!AD7</f>
        <v>2</v>
      </c>
      <c r="H13" s="24">
        <f>'S.'!AE7</f>
        <v>8</v>
      </c>
      <c r="I13" s="24">
        <f>'S.'!AF7</f>
        <v>0</v>
      </c>
      <c r="J13" s="24">
        <f>'S.'!U17</f>
        <v>7</v>
      </c>
      <c r="K13" s="24">
        <f>'S.'!V17</f>
        <v>1</v>
      </c>
      <c r="L13" s="25">
        <f t="shared" si="1"/>
        <v>14</v>
      </c>
      <c r="M13" s="25">
        <f t="shared" si="2"/>
        <v>6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10</v>
      </c>
      <c r="G14" s="24">
        <f>'S.'!AD6</f>
        <v>0</v>
      </c>
      <c r="H14" s="24">
        <f>'S.'!AE6</f>
        <v>8</v>
      </c>
      <c r="I14" s="24">
        <f>'S.'!AF6</f>
        <v>2</v>
      </c>
      <c r="J14" s="24">
        <f>'S.'!U16</f>
        <v>2</v>
      </c>
      <c r="K14" s="24">
        <f>'S.'!V16</f>
        <v>10</v>
      </c>
      <c r="L14" s="25">
        <f t="shared" si="1"/>
        <v>8</v>
      </c>
      <c r="M14" s="25">
        <f t="shared" si="2"/>
        <v>-8</v>
      </c>
    </row>
    <row r="15" spans="1:13" ht="30" customHeight="1">
      <c r="A15" s="25">
        <v>5</v>
      </c>
      <c r="B15" s="38" t="str">
        <f>T!B7</f>
        <v>KARAKÖPRÜ SPOR</v>
      </c>
      <c r="C15" s="39"/>
      <c r="D15" s="39"/>
      <c r="E15" s="40"/>
      <c r="F15" s="25">
        <f t="shared" si="0"/>
        <v>10</v>
      </c>
      <c r="G15" s="24">
        <f>'S.'!AD5</f>
        <v>2</v>
      </c>
      <c r="H15" s="24">
        <f>'S.'!AE5</f>
        <v>8</v>
      </c>
      <c r="I15" s="24">
        <f>'S.'!AF5</f>
        <v>0</v>
      </c>
      <c r="J15" s="24">
        <f>'S.'!U15</f>
        <v>11</v>
      </c>
      <c r="K15" s="24">
        <f>'S.'!V15</f>
        <v>2</v>
      </c>
      <c r="L15" s="25">
        <f t="shared" si="1"/>
        <v>14</v>
      </c>
      <c r="M15" s="25">
        <f t="shared" si="2"/>
        <v>9</v>
      </c>
    </row>
    <row r="16" spans="1:13" ht="30" customHeight="1">
      <c r="A16" s="25">
        <v>6</v>
      </c>
      <c r="B16" s="38" t="str">
        <f>T!B6</f>
        <v>BAĞLARBAŞI</v>
      </c>
      <c r="C16" s="39"/>
      <c r="D16" s="39"/>
      <c r="E16" s="40"/>
      <c r="F16" s="25">
        <f t="shared" si="0"/>
        <v>10</v>
      </c>
      <c r="G16" s="24">
        <f>'S.'!AD4</f>
        <v>2</v>
      </c>
      <c r="H16" s="24">
        <f>'S.'!AE4</f>
        <v>8</v>
      </c>
      <c r="I16" s="24">
        <f>'S.'!AF4</f>
        <v>0</v>
      </c>
      <c r="J16" s="24">
        <f>'S.'!U14</f>
        <v>10</v>
      </c>
      <c r="K16" s="24">
        <f>'S.'!V14</f>
        <v>0</v>
      </c>
      <c r="L16" s="25">
        <f t="shared" si="1"/>
        <v>14</v>
      </c>
      <c r="M16" s="25">
        <f t="shared" si="2"/>
        <v>10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</sheetData>
  <sheetProtection/>
  <mergeCells count="16">
    <mergeCell ref="B5:E5"/>
    <mergeCell ref="F5:K5"/>
    <mergeCell ref="A23:E25"/>
    <mergeCell ref="G23:M25"/>
    <mergeCell ref="B10:E10"/>
    <mergeCell ref="F7:K7"/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M2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2" width="3.75390625" style="0" customWidth="1"/>
  </cols>
  <sheetData>
    <row r="1" spans="1:13" ht="78.75" customHeight="1" thickTop="1">
      <c r="A1" s="164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13.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4.25" thickBot="1" thickTop="1">
      <c r="A3" s="168" t="s">
        <v>25</v>
      </c>
      <c r="B3" s="169" t="s">
        <v>8</v>
      </c>
      <c r="C3" s="170" t="s">
        <v>10</v>
      </c>
      <c r="D3" s="170"/>
      <c r="E3" s="170"/>
      <c r="F3" s="170"/>
      <c r="G3" s="170"/>
      <c r="H3" s="170"/>
      <c r="I3" s="170"/>
      <c r="J3" s="170"/>
      <c r="K3" s="170"/>
      <c r="L3" s="170"/>
      <c r="M3" s="167" t="s">
        <v>22</v>
      </c>
    </row>
    <row r="4" spans="1:13" ht="14.25" thickBot="1" thickTop="1">
      <c r="A4" s="168"/>
      <c r="B4" s="169"/>
      <c r="C4" s="170" t="s">
        <v>11</v>
      </c>
      <c r="D4" s="170"/>
      <c r="E4" s="170"/>
      <c r="F4" s="170"/>
      <c r="G4" s="170"/>
      <c r="H4" s="170"/>
      <c r="I4" s="170"/>
      <c r="J4" s="170"/>
      <c r="K4" s="170"/>
      <c r="L4" s="170"/>
      <c r="M4" s="167"/>
    </row>
    <row r="5" spans="1:13" ht="14.25" thickBot="1" thickTop="1">
      <c r="A5" s="168"/>
      <c r="B5" s="169"/>
      <c r="C5" s="134">
        <v>1</v>
      </c>
      <c r="D5" s="134">
        <v>2</v>
      </c>
      <c r="E5" s="134">
        <v>3</v>
      </c>
      <c r="F5" s="134">
        <v>4</v>
      </c>
      <c r="G5" s="134">
        <v>5</v>
      </c>
      <c r="H5" s="134">
        <v>6</v>
      </c>
      <c r="I5" s="134">
        <v>7</v>
      </c>
      <c r="J5" s="134">
        <v>8</v>
      </c>
      <c r="K5" s="134">
        <v>9</v>
      </c>
      <c r="L5" s="134">
        <v>10</v>
      </c>
      <c r="M5" s="167"/>
    </row>
    <row r="6" spans="1:13" ht="18" customHeight="1" thickBot="1" thickTop="1">
      <c r="A6" s="130">
        <v>1</v>
      </c>
      <c r="B6" s="131" t="s">
        <v>59</v>
      </c>
      <c r="C6" s="132">
        <v>3</v>
      </c>
      <c r="D6" s="132">
        <v>7</v>
      </c>
      <c r="E6" s="132"/>
      <c r="F6" s="132"/>
      <c r="G6" s="132"/>
      <c r="H6" s="132"/>
      <c r="I6" s="132"/>
      <c r="J6" s="132"/>
      <c r="K6" s="132"/>
      <c r="L6" s="132"/>
      <c r="M6" s="133">
        <f aca="true" t="shared" si="0" ref="M6:M11">SUM(C6:L6)</f>
        <v>10</v>
      </c>
    </row>
    <row r="7" spans="1:13" ht="18" customHeight="1" thickBot="1" thickTop="1">
      <c r="A7" s="126">
        <v>2</v>
      </c>
      <c r="B7" s="127" t="s">
        <v>60</v>
      </c>
      <c r="C7" s="128">
        <v>5</v>
      </c>
      <c r="D7" s="128">
        <v>6</v>
      </c>
      <c r="E7" s="128"/>
      <c r="F7" s="128"/>
      <c r="G7" s="128"/>
      <c r="H7" s="128"/>
      <c r="I7" s="128"/>
      <c r="J7" s="128"/>
      <c r="K7" s="128"/>
      <c r="L7" s="128"/>
      <c r="M7" s="129">
        <f t="shared" si="0"/>
        <v>11</v>
      </c>
    </row>
    <row r="8" spans="1:13" ht="18" customHeight="1" thickBot="1" thickTop="1">
      <c r="A8" s="126">
        <v>3</v>
      </c>
      <c r="B8" s="127" t="s">
        <v>63</v>
      </c>
      <c r="C8" s="128">
        <v>1</v>
      </c>
      <c r="D8" s="128">
        <v>1</v>
      </c>
      <c r="E8" s="128"/>
      <c r="F8" s="128"/>
      <c r="G8" s="128"/>
      <c r="H8" s="128"/>
      <c r="I8" s="128"/>
      <c r="J8" s="128"/>
      <c r="K8" s="128"/>
      <c r="L8" s="128"/>
      <c r="M8" s="129">
        <f t="shared" si="0"/>
        <v>2</v>
      </c>
    </row>
    <row r="9" spans="1:13" ht="18" customHeight="1" thickBot="1" thickTop="1">
      <c r="A9" s="126">
        <v>4</v>
      </c>
      <c r="B9" s="127" t="s">
        <v>61</v>
      </c>
      <c r="C9" s="128">
        <v>4</v>
      </c>
      <c r="D9" s="128">
        <v>3</v>
      </c>
      <c r="E9" s="128"/>
      <c r="F9" s="128"/>
      <c r="G9" s="128"/>
      <c r="H9" s="128"/>
      <c r="I9" s="128"/>
      <c r="J9" s="128"/>
      <c r="K9" s="128"/>
      <c r="L9" s="128"/>
      <c r="M9" s="129">
        <f t="shared" si="0"/>
        <v>7</v>
      </c>
    </row>
    <row r="10" spans="1:13" ht="18" customHeight="1" thickBot="1" thickTop="1">
      <c r="A10" s="126">
        <v>5</v>
      </c>
      <c r="B10" s="127" t="s">
        <v>64</v>
      </c>
      <c r="C10" s="128">
        <v>1</v>
      </c>
      <c r="D10" s="128">
        <v>0</v>
      </c>
      <c r="E10" s="128"/>
      <c r="F10" s="128"/>
      <c r="G10" s="128"/>
      <c r="H10" s="128"/>
      <c r="I10" s="128"/>
      <c r="J10" s="128"/>
      <c r="K10" s="128"/>
      <c r="L10" s="128"/>
      <c r="M10" s="129">
        <f t="shared" si="0"/>
        <v>1</v>
      </c>
    </row>
    <row r="11" spans="1:13" ht="18" customHeight="1" thickBot="1" thickTop="1">
      <c r="A11" s="135">
        <v>6</v>
      </c>
      <c r="B11" s="149" t="s">
        <v>65</v>
      </c>
      <c r="C11" s="136">
        <v>0</v>
      </c>
      <c r="D11" s="136">
        <v>0</v>
      </c>
      <c r="E11" s="136"/>
      <c r="F11" s="136"/>
      <c r="G11" s="136"/>
      <c r="H11" s="136"/>
      <c r="I11" s="136"/>
      <c r="J11" s="136"/>
      <c r="K11" s="136"/>
      <c r="L11" s="136"/>
      <c r="M11" s="137">
        <f t="shared" si="0"/>
        <v>0</v>
      </c>
    </row>
    <row r="12" spans="1:13" ht="18" customHeight="1" thickBot="1" thickTop="1">
      <c r="A12" s="138"/>
      <c r="B12" s="139"/>
      <c r="C12" s="139">
        <f aca="true" t="shared" si="1" ref="C12:M12">SUM(C6:C11)</f>
        <v>14</v>
      </c>
      <c r="D12" s="139">
        <f t="shared" si="1"/>
        <v>17</v>
      </c>
      <c r="E12" s="139">
        <f t="shared" si="1"/>
        <v>0</v>
      </c>
      <c r="F12" s="139">
        <f t="shared" si="1"/>
        <v>0</v>
      </c>
      <c r="G12" s="139">
        <f t="shared" si="1"/>
        <v>0</v>
      </c>
      <c r="H12" s="139">
        <f t="shared" si="1"/>
        <v>0</v>
      </c>
      <c r="I12" s="139">
        <f t="shared" si="1"/>
        <v>0</v>
      </c>
      <c r="J12" s="139">
        <f t="shared" si="1"/>
        <v>0</v>
      </c>
      <c r="K12" s="139">
        <f t="shared" si="1"/>
        <v>0</v>
      </c>
      <c r="L12" s="139">
        <f t="shared" si="1"/>
        <v>0</v>
      </c>
      <c r="M12" s="140">
        <f t="shared" si="1"/>
        <v>31</v>
      </c>
    </row>
    <row r="13" spans="1:13" ht="13.5" thickTop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12.7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</row>
    <row r="15" spans="1:13" ht="13.5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ht="16.5" thickBot="1" thickTop="1">
      <c r="A16" s="161" t="s">
        <v>47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</row>
    <row r="17" ht="13.5" thickTop="1"/>
    <row r="20" ht="12.75">
      <c r="D20" s="9"/>
    </row>
  </sheetData>
  <sheetProtection/>
  <mergeCells count="7">
    <mergeCell ref="A16:M16"/>
    <mergeCell ref="A1:M1"/>
    <mergeCell ref="M3:M5"/>
    <mergeCell ref="A3:A5"/>
    <mergeCell ref="B3:B5"/>
    <mergeCell ref="C3:L3"/>
    <mergeCell ref="C4:L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G31"/>
  <sheetViews>
    <sheetView zoomScale="75" zoomScaleNormal="75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3" width="5.125" style="0" customWidth="1"/>
    <col min="34" max="39" width="3.25390625" style="0" customWidth="1"/>
    <col min="40" max="58" width="4.75390625" style="0" customWidth="1"/>
  </cols>
  <sheetData>
    <row r="1" spans="1:33" ht="42" customHeight="1">
      <c r="A1" s="174" t="s">
        <v>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3" ht="21" customHeight="1">
      <c r="A2" s="185" t="s">
        <v>25</v>
      </c>
      <c r="B2" s="171" t="s">
        <v>8</v>
      </c>
      <c r="C2" s="179">
        <v>1</v>
      </c>
      <c r="D2" s="180"/>
      <c r="E2" s="181"/>
      <c r="F2" s="176">
        <v>2</v>
      </c>
      <c r="G2" s="177"/>
      <c r="H2" s="178"/>
      <c r="I2" s="179">
        <v>3</v>
      </c>
      <c r="J2" s="180"/>
      <c r="K2" s="181"/>
      <c r="L2" s="176">
        <v>4</v>
      </c>
      <c r="M2" s="177"/>
      <c r="N2" s="178"/>
      <c r="O2" s="179">
        <v>5</v>
      </c>
      <c r="P2" s="180"/>
      <c r="Q2" s="181"/>
      <c r="R2" s="176">
        <v>6</v>
      </c>
      <c r="S2" s="177"/>
      <c r="T2" s="178"/>
      <c r="U2" s="179">
        <v>7</v>
      </c>
      <c r="V2" s="180"/>
      <c r="W2" s="181"/>
      <c r="X2" s="176">
        <v>8</v>
      </c>
      <c r="Y2" s="177"/>
      <c r="Z2" s="178"/>
      <c r="AA2" s="179">
        <v>9</v>
      </c>
      <c r="AB2" s="180"/>
      <c r="AC2" s="181"/>
      <c r="AD2" s="176">
        <v>10</v>
      </c>
      <c r="AE2" s="177"/>
      <c r="AF2" s="178"/>
      <c r="AG2" s="171" t="s">
        <v>43</v>
      </c>
    </row>
    <row r="3" spans="1:33" ht="18" customHeight="1">
      <c r="A3" s="186"/>
      <c r="B3" s="184"/>
      <c r="C3" s="43" t="s">
        <v>14</v>
      </c>
      <c r="D3" s="43" t="s">
        <v>15</v>
      </c>
      <c r="E3" s="43" t="s">
        <v>16</v>
      </c>
      <c r="F3" s="60" t="s">
        <v>14</v>
      </c>
      <c r="G3" s="60" t="s">
        <v>15</v>
      </c>
      <c r="H3" s="60" t="s">
        <v>16</v>
      </c>
      <c r="I3" s="43" t="s">
        <v>14</v>
      </c>
      <c r="J3" s="43" t="s">
        <v>15</v>
      </c>
      <c r="K3" s="43" t="s">
        <v>16</v>
      </c>
      <c r="L3" s="60" t="s">
        <v>14</v>
      </c>
      <c r="M3" s="60" t="s">
        <v>15</v>
      </c>
      <c r="N3" s="60" t="s">
        <v>16</v>
      </c>
      <c r="O3" s="43" t="s">
        <v>14</v>
      </c>
      <c r="P3" s="43" t="s">
        <v>15</v>
      </c>
      <c r="Q3" s="43" t="s">
        <v>16</v>
      </c>
      <c r="R3" s="60" t="s">
        <v>14</v>
      </c>
      <c r="S3" s="60" t="s">
        <v>15</v>
      </c>
      <c r="T3" s="60" t="s">
        <v>16</v>
      </c>
      <c r="U3" s="43" t="s">
        <v>14</v>
      </c>
      <c r="V3" s="43" t="s">
        <v>15</v>
      </c>
      <c r="W3" s="43" t="s">
        <v>16</v>
      </c>
      <c r="X3" s="60" t="s">
        <v>14</v>
      </c>
      <c r="Y3" s="60" t="s">
        <v>15</v>
      </c>
      <c r="Z3" s="60" t="s">
        <v>16</v>
      </c>
      <c r="AA3" s="43" t="s">
        <v>14</v>
      </c>
      <c r="AB3" s="43" t="s">
        <v>15</v>
      </c>
      <c r="AC3" s="43" t="s">
        <v>16</v>
      </c>
      <c r="AD3" s="60" t="s">
        <v>14</v>
      </c>
      <c r="AE3" s="60" t="s">
        <v>15</v>
      </c>
      <c r="AF3" s="60" t="s">
        <v>16</v>
      </c>
      <c r="AG3" s="172"/>
    </row>
    <row r="4" spans="1:33" ht="18" customHeight="1">
      <c r="A4" s="103">
        <v>1</v>
      </c>
      <c r="B4" s="105" t="str">
        <f>T!B6</f>
        <v>BAĞLARBAŞI</v>
      </c>
      <c r="C4" s="70">
        <f>'P '!$F$5</f>
        <v>1</v>
      </c>
      <c r="D4" s="47">
        <f>'P '!$G$5</f>
        <v>0</v>
      </c>
      <c r="E4" s="47">
        <f>'P '!$H$5</f>
        <v>0</v>
      </c>
      <c r="F4" s="68">
        <f>'P '!$F$5+'P '!$K$5</f>
        <v>2</v>
      </c>
      <c r="G4" s="45">
        <f>'P '!$G$5+'P '!$L$5</f>
        <v>0</v>
      </c>
      <c r="H4" s="45">
        <f>'P '!$H$5+'P '!$M$5</f>
        <v>0</v>
      </c>
      <c r="I4" s="70">
        <f>'P '!$F$5+'P '!$K$6+'P '!$T$5</f>
        <v>2</v>
      </c>
      <c r="J4" s="47">
        <f>'P '!$G$5+'P '!$L$5+'P '!$U$5</f>
        <v>1</v>
      </c>
      <c r="K4" s="47">
        <f>'P '!$H$5+'P '!$M$5+'P '!$V$5</f>
        <v>0</v>
      </c>
      <c r="L4" s="68">
        <f>'P '!$F$5+'P '!$K$5+'P '!$T$5+'P '!$F$12</f>
        <v>2</v>
      </c>
      <c r="M4" s="45">
        <f>'P '!$G$5+'P '!$L$5+'P '!$U$5+'P '!$G$12</f>
        <v>2</v>
      </c>
      <c r="N4" s="45">
        <f>'P '!$H$5+'P '!$M$5+'P '!$V$5+'P '!$H$12</f>
        <v>0</v>
      </c>
      <c r="O4" s="70">
        <f>'P '!$F$5+'P '!$K$5+'P '!$T$5+'P '!$F$12+'P '!$K$12</f>
        <v>2</v>
      </c>
      <c r="P4" s="47">
        <f>'P '!$G$5+'P '!$L$5+'P '!$U$5+'P '!$G$12+'P '!$L$12</f>
        <v>3</v>
      </c>
      <c r="Q4" s="47">
        <f>'P '!$H$5+'P '!$M$5+'P '!$V$5+'P '!$H$12+'P '!$M$12</f>
        <v>0</v>
      </c>
      <c r="R4" s="68">
        <f>'P '!$F$5+'P '!$K$5+'P '!$T$5+'P '!$F$12+'P '!$K$12+'P '!$T$12</f>
        <v>2</v>
      </c>
      <c r="S4" s="45">
        <f>'P '!$G$5+'P '!$L$5+'P '!$U$5+'P '!$G$12+'P '!$L$12+'P '!$U$12</f>
        <v>4</v>
      </c>
      <c r="T4" s="45">
        <f>'P '!$H$5+'P '!$M$5+'P '!$V$5+'P '!$H$12+'P '!$M$12+'P '!$V$12</f>
        <v>0</v>
      </c>
      <c r="U4" s="70">
        <f>'P '!$F$5+'P '!$K$5+'P '!$T$5+'P '!$F$12+'P '!$K$12+'P '!$T$12+'P '!$F$19</f>
        <v>2</v>
      </c>
      <c r="V4" s="47">
        <f>'P '!$G$5+'P '!$L$5+'P '!$U$5+'P '!$G$12+'P '!$L$12+'P '!$U$12+'P '!$G$19</f>
        <v>5</v>
      </c>
      <c r="W4" s="47">
        <f>'P '!$H$5+'P '!$M$5+'P '!$V$5+'P '!$H$12+'P '!$M$12+'P '!$V$12+'P '!$H$19</f>
        <v>0</v>
      </c>
      <c r="X4" s="68">
        <f>'P '!$F$5+'P '!$K$5+'P '!$T$5+'P '!$F$12+'P '!$K$12+'P '!$T$12+'P '!$F$19+'P '!$O$19</f>
        <v>2</v>
      </c>
      <c r="Y4" s="45">
        <f>'P '!$G$5+'P '!$L$5+'P '!$U$5+'P '!$G$12+'P '!$L$12+'P '!$U$12+'P '!$G$19+'P '!$P$19</f>
        <v>6</v>
      </c>
      <c r="Z4" s="45">
        <f>'P '!$H$5+'P '!$M$5+'P '!$V$5+'P '!$H$12+'P '!$M$12+'P '!$V$12+'P '!$H$19+'P '!$Q$19</f>
        <v>0</v>
      </c>
      <c r="AA4" s="70">
        <f>'P '!$F$5+'P '!$K$5+'P '!$T$5+'P '!$F$12+'P '!$K$12+'P '!$T$12+'P '!$F$19+'P '!$O$19+'P '!$T$19</f>
        <v>2</v>
      </c>
      <c r="AB4" s="47">
        <f>'P '!$G$5+'P '!$L$5+'P '!$U$5+'P '!$G$12+'P '!$L$12+'P '!$U$12+'P '!$G$19+'P '!$P$19+'P '!$U$19</f>
        <v>7</v>
      </c>
      <c r="AC4" s="47">
        <f>'P '!$H$5+'P '!$M$5+'P '!$V$5+'P '!$H$12+'P '!$M$12+'P '!$V$12+'P '!$H$19+'P '!$Q$19+'P '!$V$19</f>
        <v>0</v>
      </c>
      <c r="AD4" s="68">
        <f>'P '!$F$5+'P '!$K$5+'P '!$T$5+'P '!$F$12+'P '!$K$12+'P '!$T$12+'P '!$F$19+'P '!$O$19+'P '!$T$19+'P '!$F$26</f>
        <v>2</v>
      </c>
      <c r="AE4" s="45">
        <f>'P '!$G$5+'P '!$L$5+'P '!$U$5+'P '!$G$12+'P '!$L$12+'P '!$U$12+'P '!$G$19+'P '!$P$19+'P '!$U$19+'P '!$G$26</f>
        <v>8</v>
      </c>
      <c r="AF4" s="45">
        <f>'P '!$H$5+'P '!$M$5+'P '!$V$5+'P '!$H$12+'P '!$M$12+'P '!$V$12+'P '!$H$19+'P '!$Q$19+'P '!$V$19+'P '!$H$26</f>
        <v>0</v>
      </c>
      <c r="AG4" s="106">
        <v>1</v>
      </c>
    </row>
    <row r="5" spans="1:33" ht="18" customHeight="1">
      <c r="A5" s="103">
        <v>2</v>
      </c>
      <c r="B5" s="105" t="str">
        <f>T!B7</f>
        <v>KARAKÖPRÜ SPOR</v>
      </c>
      <c r="C5" s="68">
        <f>'P '!$F$6</f>
        <v>1</v>
      </c>
      <c r="D5" s="45">
        <f>'P '!$G$6</f>
        <v>0</v>
      </c>
      <c r="E5" s="45">
        <f>'P '!$H$6</f>
        <v>0</v>
      </c>
      <c r="F5" s="110">
        <f>'P '!$F$6+'P '!$K$7</f>
        <v>2</v>
      </c>
      <c r="G5" s="111">
        <f>'P '!$G$6+'P '!$L$7</f>
        <v>0</v>
      </c>
      <c r="H5" s="111">
        <f>'P '!$H$6+'P '!$M$7</f>
        <v>0</v>
      </c>
      <c r="I5" s="68">
        <f>'P '!$F$6+'P '!$K$7+'P '!$X$7</f>
        <v>2</v>
      </c>
      <c r="J5" s="45">
        <f>'P '!$G$6+'P '!$L$7+'P '!$Y$7</f>
        <v>1</v>
      </c>
      <c r="K5" s="45">
        <f>'P '!$H$6+'P '!$M$7+'P '!$Z$7</f>
        <v>0</v>
      </c>
      <c r="L5" s="110">
        <f>'P '!$F$6+'P '!$K$7+'P '!$X$7+'P '!$B$13</f>
        <v>2</v>
      </c>
      <c r="M5" s="111">
        <f>'P '!$G$6+'P '!$L$7+'P '!$Y$7+'P '!$C$13</f>
        <v>2</v>
      </c>
      <c r="N5" s="111">
        <f>'P '!$H$6+'P '!$M$7+'P '!$Z$7+'P '!$D$13</f>
        <v>0</v>
      </c>
      <c r="O5" s="68">
        <f>'P '!$F$6+'P '!$K$7+'P '!$X$7+'P '!$B$13+'P '!$O$12</f>
        <v>2</v>
      </c>
      <c r="P5" s="45">
        <f>'P '!$G$6+'P '!$L$7+'P '!$Y$7+'P '!$C$13+'P '!$P$12</f>
        <v>3</v>
      </c>
      <c r="Q5" s="45">
        <f>'P '!$H$6+'P '!$M$7+'P '!$Z$7+'P '!$D$13+'P '!$Q$12</f>
        <v>0</v>
      </c>
      <c r="R5" s="110">
        <f>'P '!$F$6+'P '!$K$7+'P '!$X$7+'P '!$B$13+'P '!$O$12+'P '!$T$13</f>
        <v>2</v>
      </c>
      <c r="S5" s="111">
        <f>'P '!$G$6+'P '!$L$7+'P '!$Y$7+'P '!$C$13+'P '!$P$12+'P '!$U$13</f>
        <v>4</v>
      </c>
      <c r="T5" s="111">
        <f>'P '!$H$6+'P '!$M$7+'P '!$Z$7+'P '!$D$13+'P '!$Q$12+'P '!$V$13</f>
        <v>0</v>
      </c>
      <c r="U5" s="68">
        <f>'P '!$F$6+'P '!$K$7+'P '!$X$7+'P '!$B$13+'P '!$O$12+'P '!$T$13+'P '!$F$21</f>
        <v>2</v>
      </c>
      <c r="V5" s="45">
        <f>'P '!$G$6+'P '!$L$7+'P '!$Y$7+'P '!$C$13+'P '!$P$12+'P '!$U$13+'P '!$G$21</f>
        <v>5</v>
      </c>
      <c r="W5" s="45">
        <f>'P '!$H$6+'P '!$M$7+'P '!$Z$7+'P '!$D$13+'P '!$Q$12+'P '!$V$13+'P '!$H$21</f>
        <v>0</v>
      </c>
      <c r="X5" s="110">
        <f>'P '!$F$6+'P '!$K$7+'P '!$X$7+'P '!$B$13+'P '!$O$12+'P '!$T$13+'P '!$F$21+'P '!$K$21</f>
        <v>2</v>
      </c>
      <c r="Y5" s="111">
        <f>'P '!$G$6+'P '!$L$7+'P '!$Y$7+'P '!$C$13+'P '!$P$12+'P '!$U$13+'P '!$G$21+'P '!$L$21</f>
        <v>6</v>
      </c>
      <c r="Z5" s="111">
        <f>'P '!$H$6+'P '!$M$7+'P '!$Z$7+'P '!$D$13+'P '!$Q$12+'P '!$V$13+'P '!$H$21+'P '!$M$21</f>
        <v>0</v>
      </c>
      <c r="AA5" s="68">
        <f>'P '!$F$6+'P '!$K$7+'P '!$X$7+'P '!$B$13+'P '!$O$12+'P '!$T$13+'P '!$F$21+'P '!$K$21+'P '!$K$20</f>
        <v>2</v>
      </c>
      <c r="AB5" s="45">
        <f>'P '!$G$6+'P '!$L$7+'P '!$Y$7+'P '!$C$13+'P '!$P$12+'P '!$U$13+'P '!$G$21+'P '!$L$21+'P '!$Y$20</f>
        <v>7</v>
      </c>
      <c r="AC5" s="45">
        <f>'P '!$H$6+'P '!$M$7+'P '!$Z$7+'P '!$D$13+'P '!$Q$12+'P '!$V$13+'P '!$H$21+'P '!$M$21+'P '!$Z$20</f>
        <v>0</v>
      </c>
      <c r="AD5" s="110">
        <f>'P '!$F$6+'P '!$K$7+'P '!$X$7+'P '!$B$13+'P '!$O$12+'P '!$T$13+'P '!$F$21+'P '!$K$21+'P '!$K$20+'P '!$B$26</f>
        <v>2</v>
      </c>
      <c r="AE5" s="111">
        <f>'P '!$G$6+'P '!$L$7+'P '!$Y$7+'P '!$C$13+'P '!$P$12+'P '!$U$13+'P '!$G$21+'P '!$L$21+'P '!$Y$20+'P '!$C$26</f>
        <v>8</v>
      </c>
      <c r="AF5" s="111">
        <f>'P '!$H$6+'P '!$M$7+'P '!$Z$7+'P '!$D$13+'P '!$Q$12+'P '!$V$13+'P '!$H$21+'P '!$M$21+'P '!$Z$20+'P '!$D$26</f>
        <v>0</v>
      </c>
      <c r="AG5" s="106">
        <v>2</v>
      </c>
    </row>
    <row r="6" spans="1:33" ht="18" customHeight="1">
      <c r="A6" s="103">
        <v>3</v>
      </c>
      <c r="B6" s="105" t="str">
        <f>T!B8</f>
        <v>V.ŞEHİR EĞİTİM</v>
      </c>
      <c r="C6" s="110">
        <f>'P '!$B$7</f>
        <v>0</v>
      </c>
      <c r="D6" s="111">
        <f>'P '!$C$7</f>
        <v>0</v>
      </c>
      <c r="E6" s="111">
        <f>'P '!$D$7</f>
        <v>1</v>
      </c>
      <c r="F6" s="68">
        <f>'P '!$B$7+'P '!$O$7</f>
        <v>0</v>
      </c>
      <c r="G6" s="45">
        <f>'P '!$C$7+'P '!$P$7</f>
        <v>0</v>
      </c>
      <c r="H6" s="45">
        <f>'P '!$D$7+'P '!$Q$7</f>
        <v>2</v>
      </c>
      <c r="I6" s="110">
        <f>'P '!$B$7+'P '!$O$7+'P '!$X$6</f>
        <v>0</v>
      </c>
      <c r="J6" s="111">
        <f>'P '!$C$7+'P '!$P$7+'P '!$Y$6</f>
        <v>1</v>
      </c>
      <c r="K6" s="111">
        <f>'P '!$D$7+'P '!$Q$7+'P '!$Z$6</f>
        <v>2</v>
      </c>
      <c r="L6" s="68">
        <f>'P '!$B$7+'P '!$O$7+'P '!$X$6+'P '!$B$12</f>
        <v>0</v>
      </c>
      <c r="M6" s="45">
        <f>'P '!$C$7+'P '!$P$7+'P '!$Y$6+'P '!$C$12</f>
        <v>2</v>
      </c>
      <c r="N6" s="45">
        <f>'P '!$D$7+'P '!$Q$7+'P '!$Z$6+'P '!$D$12</f>
        <v>2</v>
      </c>
      <c r="O6" s="110">
        <f>'P '!$B$7+'P '!$O$7+'P '!$X$6+'P '!$B$12+'P '!$O$13</f>
        <v>0</v>
      </c>
      <c r="P6" s="111">
        <f>'P '!$C$7+'P '!$P$7+'P '!$Y$6+'P '!$C$12+'P '!$P$13</f>
        <v>3</v>
      </c>
      <c r="Q6" s="111">
        <f>'P '!$D$7+'P '!$Q$7+'P '!$Z$6+'P '!$D$12+'P '!$Q$13</f>
        <v>2</v>
      </c>
      <c r="R6" s="68">
        <f>'P '!$B$7+'P '!$O$7+'P '!$X$6+'P '!$B$12+'P '!$O$13+'P '!$X$14</f>
        <v>0</v>
      </c>
      <c r="S6" s="45">
        <f>'P '!$C$7+'P '!$P$7+'P '!$Y$6+'P '!$C$12+'P '!$P$13+'P '!$Y$14</f>
        <v>4</v>
      </c>
      <c r="T6" s="45">
        <f>'P '!$D$7+'P '!$Q$7+'P '!$Z$6+'P '!$D$12+'P '!$Q$13+'P '!$Z$14</f>
        <v>2</v>
      </c>
      <c r="U6" s="110">
        <f>'P '!$B$7+'P '!$O$7+'P '!$X$6+'P '!$B$12+'P '!$O$13+'P '!$X$14+'P '!$B$21</f>
        <v>0</v>
      </c>
      <c r="V6" s="111">
        <f>'P '!$C$7+'P '!$P$7+'P '!$Y$6+'P '!$C$12+'P '!$P$13+'P '!$Y$14+'P '!$C$21</f>
        <v>5</v>
      </c>
      <c r="W6" s="111">
        <f>'P '!$D$7+'P '!$Q$7+'P '!$Z$6+'P '!$D$12+'P '!$Q$13+'P '!$Z$14+'P '!$D$21</f>
        <v>2</v>
      </c>
      <c r="X6" s="68">
        <f>'P '!$B$7+'P '!$O$7+'P '!$X$6+'P '!$B$12+'P '!$O$13+'P '!$X$14+'P '!$B$21+'P '!$K$20</f>
        <v>0</v>
      </c>
      <c r="Y6" s="45">
        <f>'P '!$C$7+'P '!$P$7+'P '!$Y$6+'P '!$C$12+'P '!$P$13+'P '!$Y$14+'P '!$C$21+'P '!$C$20</f>
        <v>6</v>
      </c>
      <c r="Z6" s="45">
        <f>'P '!$D$7+'P '!$Q$7+'P '!$Z$6+'P '!$D$12+'P '!$Q$13+'P '!$Z$14+'P '!$D$21+'P '!$M$20</f>
        <v>2</v>
      </c>
      <c r="AA6" s="110">
        <f>'P '!$B$7+'P '!$O$7+'P '!$X$6+'P '!$B$12+'P '!$O$13+'P '!$X$14+'P '!$B$21+'P '!$K$20+'P '!$X$19</f>
        <v>0</v>
      </c>
      <c r="AB6" s="111">
        <f>'P '!$C$7+'P '!$P$7+'P '!$Y$6+'P '!$C$12+'P '!$P$13+'P '!$Y$14+'P '!$C$21+'P '!$C$20+'P '!$Y$19</f>
        <v>7</v>
      </c>
      <c r="AC6" s="111">
        <f>'P '!$D$7+'P '!$Q$7+'P '!$Z$6+'P '!$D$12+'P '!$Q$13+'P '!$Z$14+'P '!$D$21+'P '!$M$20+'P '!$Z$19</f>
        <v>2</v>
      </c>
      <c r="AD6" s="68">
        <f>'P '!$B$7+'P '!$O$7+'P '!$X$6+'P '!$B$12+'P '!$O$13+'P '!$X$14+'P '!$B$21+'P '!$K$20+'P '!$X$19+'P '!$B$27</f>
        <v>0</v>
      </c>
      <c r="AE6" s="45">
        <f>'P '!$C$7+'P '!$P$7+'P '!$Y$6+'P '!$C$12+'P '!$P$13+'P '!$Y$14+'P '!$C$21+'P '!$C$20+'P '!$Y$19+'P '!$C$27</f>
        <v>8</v>
      </c>
      <c r="AF6" s="45">
        <f>'P '!$D$7+'P '!$Q$7+'P '!$Z$6+'P '!$D$12+'P '!$Q$13+'P '!$Z$14+'P '!$D$21+'P '!$M$20+'P '!$Z$19+'P '!$D$27</f>
        <v>2</v>
      </c>
      <c r="AG6" s="106">
        <v>3</v>
      </c>
    </row>
    <row r="7" spans="1:33" ht="18" customHeight="1">
      <c r="A7" s="103">
        <v>4</v>
      </c>
      <c r="B7" s="105" t="str">
        <f>T!B9</f>
        <v>B.ŞEHİR BLD.</v>
      </c>
      <c r="C7" s="68">
        <f>'P '!$F$7</f>
        <v>1</v>
      </c>
      <c r="D7" s="45">
        <f>'P '!$G$7</f>
        <v>0</v>
      </c>
      <c r="E7" s="45">
        <f>'P '!$H$7</f>
        <v>0</v>
      </c>
      <c r="F7" s="110">
        <f>'P '!$F$7+'P '!$K$6</f>
        <v>2</v>
      </c>
      <c r="G7" s="111">
        <f>'P '!$G$7+'P '!$L$6</f>
        <v>0</v>
      </c>
      <c r="H7" s="111">
        <f>'P '!$H$7+'P '!$M$6</f>
        <v>0</v>
      </c>
      <c r="I7" s="68">
        <f>'P '!$F$7+'P '!$K$6+'P '!$X$5</f>
        <v>2</v>
      </c>
      <c r="J7" s="45">
        <f>'P '!$G$7+'P '!$L$6+'P '!$Y$5</f>
        <v>1</v>
      </c>
      <c r="K7" s="45">
        <f>'P '!$H$7+'P '!$M$6+'P '!$Z$5</f>
        <v>0</v>
      </c>
      <c r="L7" s="110">
        <f>'P '!$F$7+'P '!$K$6+'P '!$X$5+'P '!$F$13</f>
        <v>2</v>
      </c>
      <c r="M7" s="111">
        <f>'P '!$G$7+'P '!$L$6+'P '!$Y$5+'P '!$G$13</f>
        <v>2</v>
      </c>
      <c r="N7" s="111">
        <f>'P '!$H$7+'P '!$M$6+'P '!$Z$5+'P '!$H$13</f>
        <v>0</v>
      </c>
      <c r="O7" s="68">
        <f>'P '!$F$7+'P '!$K$6+'P '!$X$5+'P '!$F$13+'P '!$K$14</f>
        <v>2</v>
      </c>
      <c r="P7" s="45">
        <f>'P '!$G$7+'P '!$L$6+'P '!$Y$5+'P '!$G$13+'P '!$L$14</f>
        <v>3</v>
      </c>
      <c r="Q7" s="45">
        <f>'P '!$H$7+'P '!$M$6+'P '!$Z$5+'P '!$H$13+'P '!$M$14</f>
        <v>0</v>
      </c>
      <c r="R7" s="110">
        <f>'P '!$F$7+'P '!$K$6+'P '!$X$5+'P '!$F$13+'P '!$K$14+'P '!$T$14</f>
        <v>2</v>
      </c>
      <c r="S7" s="111">
        <f>'P '!$G$7+'P '!$L$6+'P '!$Y$5+'P '!$G$13+'P '!$L$14+'P '!$U$14</f>
        <v>4</v>
      </c>
      <c r="T7" s="111">
        <f>'P '!$H$7+'P '!$M$6+'P '!$Z$5+'P '!$H$13+'P '!$M$14+'P '!$V$14</f>
        <v>0</v>
      </c>
      <c r="U7" s="68">
        <f>'P '!$F$7+'P '!$K$6+'P '!$X$5+'P '!$F$13+'P '!$K$14+'P '!$T$14+'P '!$F$20</f>
        <v>2</v>
      </c>
      <c r="V7" s="45">
        <f>'P '!$G$7+'P '!$L$6+'P '!$Y$5+'P '!$G$13+'P '!$L$14+'P '!$U$14+'P '!$G$20</f>
        <v>5</v>
      </c>
      <c r="W7" s="45">
        <f>'P '!$H$7+'P '!$M$6+'P '!$Z$5+'P '!$H$13+'P '!$M$14+'P '!$V$14+'P '!$H$20</f>
        <v>0</v>
      </c>
      <c r="X7" s="110">
        <f>'P '!$F$7+'P '!$K$6+'P '!$X$5+'P '!$F$13+'P '!$K$14+'P '!$T$14+'P '!$F$20+'P '!$K$19</f>
        <v>2</v>
      </c>
      <c r="Y7" s="111">
        <f>'P '!$G$7+'P '!$L$6+'P '!$Y$5+'P '!$G$13+'P '!$L$14+'P '!$U$14+'P '!$G$20+'P '!$L$19</f>
        <v>6</v>
      </c>
      <c r="Z7" s="111">
        <f>'P '!$H$7+'P '!$M$6+'P '!$Z$5+'P '!$H$13+'P '!$M$14+'P '!$V$14+'P '!$H$20+'P '!$M$19</f>
        <v>0</v>
      </c>
      <c r="AA7" s="110">
        <f>'P '!$F$7+'P '!$K$6+'P '!$X$5+'P '!$F$13+'P '!$K$14+'P '!$T$14+'P '!$F$20+'P '!$K$19+'P '!$T$20</f>
        <v>2</v>
      </c>
      <c r="AB7" s="111">
        <f>'P '!$G$7+'P '!$L$6+'P '!$Y$5+'P '!$G$13+'P '!$L$14+'P '!$U$14+'P '!$G$20+'P '!$L$19+'P '!$U$20</f>
        <v>7</v>
      </c>
      <c r="AC7" s="111">
        <f>'P '!$H$7+'P '!$M$6+'P '!$Z$5+'P '!$H$13+'P '!$M$14+'P '!$V$14+'P '!$H$20+'P '!$M$19+'P '!$V$20</f>
        <v>0</v>
      </c>
      <c r="AD7" s="110">
        <f>'P '!$F$7+'P '!$K$6+'P '!$X$5+'P '!$F$13+'P '!$K$14+'P '!$T$14+'P '!$F$20+'P '!$K$19+'P '!$T$20+'P '!$F$28</f>
        <v>2</v>
      </c>
      <c r="AE7" s="111">
        <f>'P '!$G$7+'P '!$L$6+'P '!$Y$5+'P '!$G$13+'P '!$L$14+'P '!$U$14+'P '!$G$20+'P '!$L$19+'P '!$U$20+'P '!$G$28</f>
        <v>8</v>
      </c>
      <c r="AF7" s="111">
        <f>'P '!$H$7+'P '!$M$6+'P '!$Z$5+'P '!$H$13+'P '!$M$14+'P '!$V$14+'P '!$H$20+'P '!$M$19+'P '!$V$20+'P '!$H$28</f>
        <v>0</v>
      </c>
      <c r="AG7" s="106">
        <v>4</v>
      </c>
    </row>
    <row r="8" spans="1:33" ht="18" customHeight="1">
      <c r="A8" s="103">
        <v>5</v>
      </c>
      <c r="B8" s="105" t="str">
        <f>T!B10</f>
        <v>C.PINAR TİGEM</v>
      </c>
      <c r="C8" s="110">
        <f>'P '!$B$6</f>
        <v>0</v>
      </c>
      <c r="D8" s="110">
        <f>'P '!$C$6</f>
        <v>0</v>
      </c>
      <c r="E8" s="110">
        <f>'P '!$D$6</f>
        <v>1</v>
      </c>
      <c r="F8" s="68">
        <f>'P '!$B$6+'P '!$O$5</f>
        <v>0</v>
      </c>
      <c r="G8" s="68">
        <f>'P '!$C$6+'P '!$P$5</f>
        <v>0</v>
      </c>
      <c r="H8" s="68">
        <f>'P '!$D$6+'P '!$Q$5</f>
        <v>2</v>
      </c>
      <c r="I8" s="110">
        <f>'P '!$B$6+'P '!$O$5+'P '!$T$6</f>
        <v>0</v>
      </c>
      <c r="J8" s="110">
        <f>'P '!$C$6+'P '!$P$5+'P '!$U$6</f>
        <v>1</v>
      </c>
      <c r="K8" s="110">
        <f>'P '!$D$6+'P '!$Q$5+'P '!$V$6</f>
        <v>2</v>
      </c>
      <c r="L8" s="68">
        <f>'P '!$B$6+'P '!$O$5+'P '!$T$6+'P '!$B$14</f>
        <v>0</v>
      </c>
      <c r="M8" s="68">
        <f>'P '!$C$6+'P '!$P$5+'P '!$U$6+'P '!$C$14</f>
        <v>2</v>
      </c>
      <c r="N8" s="68">
        <f>'P '!$D$6+'P '!$Q$5+'P '!$V$6+'P '!$D$14</f>
        <v>2</v>
      </c>
      <c r="O8" s="110">
        <f>'P '!$B$6+'P '!$O$5+'P '!$T$6+'P '!$B$14+'P '!$O$14</f>
        <v>0</v>
      </c>
      <c r="P8" s="110">
        <f>'P '!$C$6+'P '!$P$5+'P '!$U$6+'P '!$C$14+'P '!$P$14</f>
        <v>3</v>
      </c>
      <c r="Q8" s="110">
        <f>'P '!$D$6+'P '!$Q$5+'P '!$V$6+'P '!$D$14+'P '!$Q$14</f>
        <v>2</v>
      </c>
      <c r="R8" s="68">
        <f>'P '!$B$6+'P '!$O$5+'P '!$T$6+'P '!$B$14+'P '!$O$14+'P '!$X$13</f>
        <v>0</v>
      </c>
      <c r="S8" s="68">
        <f>'P '!$C$6+'P '!$P$5+'P '!$U$6+'P '!$C$14+'P '!$P$14+'P '!$Y$13</f>
        <v>4</v>
      </c>
      <c r="T8" s="68">
        <f>'P '!$D$6+'P '!$Q$5+'P '!$V$6+'P '!$D$14+'P '!$Q$14+'P '!$Z$13</f>
        <v>2</v>
      </c>
      <c r="U8" s="110">
        <f>'P '!$B$6+'P '!$O$5+'P '!$T$6+'P '!$B$14+'P '!$O$14+'P '!$X$13+'P '!$B$19</f>
        <v>0</v>
      </c>
      <c r="V8" s="110">
        <f>'P '!$C$6+'P '!$P$5+'P '!$U$6+'P '!$C$14+'P '!$P$14+'P '!$Y$13+'P '!$C$19</f>
        <v>5</v>
      </c>
      <c r="W8" s="110">
        <f>'P '!$D$6+'P '!$Q$5+'P '!$V$6+'P '!$D$14+'P '!$Q$14+'P '!$Z$13+'P '!$D$19</f>
        <v>2</v>
      </c>
      <c r="X8" s="68">
        <f>'P '!$B$6+'P '!$O$5+'P '!$T$6+'P '!$B$14+'P '!$O$14+'P '!$X$13+'P '!$B$19+'P '!$O$20</f>
        <v>0</v>
      </c>
      <c r="Y8" s="68">
        <f>'P '!$C$6+'P '!$P$5+'P '!$U$6+'P '!$C$14+'P '!$P$14+'P '!$Y$13+'P '!$C$19+'P '!$P$20</f>
        <v>6</v>
      </c>
      <c r="Z8" s="68">
        <f>'P '!$D$6+'P '!$Q$5+'P '!$V$6+'P '!$D$14+'P '!$Q$14+'P '!$Z$13+'P '!$D$19+'P '!$Q$20</f>
        <v>2</v>
      </c>
      <c r="AA8" s="110">
        <f>'P '!$B$6+'P '!$O$5+'P '!$T$6+'P '!$B$14+'P '!$O$14+'P '!$X$13+'P '!$B$19+'P '!$O$20+'P '!$X$21</f>
        <v>0</v>
      </c>
      <c r="AB8" s="110">
        <f>'P '!$C$6+'P '!$P$5+'P '!$U$6+'P '!$C$14+'P '!$P$14+'P '!$Y$13+'P '!$C$19+'P '!$P$20+'P '!$Y$21</f>
        <v>7</v>
      </c>
      <c r="AC8" s="110">
        <f>'P '!$D$6+'P '!$Q$5+'P '!$V$6+'P '!$D$14+'P '!$Q$14+'P '!$Z$13+'P '!$D$19+'P '!$Q$20+'P '!$Z$21</f>
        <v>2</v>
      </c>
      <c r="AD8" s="68">
        <f>'P '!$B$6+'P '!$O$5+'P '!$T$6+'P '!$B$14+'P '!$O$14+'P '!$X$13+'P '!$B$19+'P '!$O$20+'P '!$X$21+'P '!$B$28</f>
        <v>0</v>
      </c>
      <c r="AE8" s="68">
        <f>'P '!$C$6+'P '!$P$5+'P '!$U$6+'P '!$C$14+'P '!$P$14+'P '!$Y$13+'P '!$C$19+'P '!$P$20+'P '!$Y$21+'P '!$C$28</f>
        <v>8</v>
      </c>
      <c r="AF8" s="68">
        <f>'P '!$D$6+'P '!$Q$5+'P '!$V$6+'P '!$D$14+'P '!$Q$14+'P '!$Z$13+'P '!$D$19+'P '!$Q$20+'P '!$Z$21+'P '!$D$28</f>
        <v>2</v>
      </c>
      <c r="AG8" s="106">
        <v>5</v>
      </c>
    </row>
    <row r="9" spans="1:33" ht="18" customHeight="1">
      <c r="A9" s="103">
        <v>6</v>
      </c>
      <c r="B9" s="105" t="str">
        <f>T!B11</f>
        <v>ANKA SPOR</v>
      </c>
      <c r="C9" s="68">
        <f>'P '!$B$5</f>
        <v>0</v>
      </c>
      <c r="D9" s="45">
        <f>'P '!$C$5</f>
        <v>0</v>
      </c>
      <c r="E9" s="45">
        <f>'P '!$D$5</f>
        <v>1</v>
      </c>
      <c r="F9" s="110">
        <f>'P '!$B$5+'P '!$O$6</f>
        <v>0</v>
      </c>
      <c r="G9" s="111">
        <f>'P '!$C$5+'P '!$P$6</f>
        <v>0</v>
      </c>
      <c r="H9" s="111">
        <f>'P '!$D$5+'P '!$Q$6</f>
        <v>2</v>
      </c>
      <c r="I9" s="68">
        <f>'P '!$B$5+'P '!$O$6+'P '!$T$7</f>
        <v>0</v>
      </c>
      <c r="J9" s="45">
        <f>'P '!$C$5+'P '!$P$6+'P '!$U$7</f>
        <v>1</v>
      </c>
      <c r="K9" s="45">
        <f>'P '!$D$5+'P '!$Q$6+'P '!$V$7</f>
        <v>2</v>
      </c>
      <c r="L9" s="110">
        <f>'P '!$B$5+'P '!$O$6+'P '!$T$7+'P '!$F$14</f>
        <v>0</v>
      </c>
      <c r="M9" s="111">
        <f>'P '!$C$5+'P '!$P$6+'P '!$U$7+'P '!$G$14</f>
        <v>2</v>
      </c>
      <c r="N9" s="111">
        <f>'P '!$D$5+'P '!$Q$6+'P '!$V$7+'P '!$H$14</f>
        <v>2</v>
      </c>
      <c r="O9" s="68">
        <f>'P '!$B$5+'P '!$O$6+'P '!$T$7+'P '!$F$14+'P '!$K$13</f>
        <v>0</v>
      </c>
      <c r="P9" s="45">
        <f>'P '!$C$5+'P '!$P$6+'P '!$U$7+'P '!$G$14+'P '!$L$13</f>
        <v>3</v>
      </c>
      <c r="Q9" s="45">
        <f>'P '!$D$5+'P '!$Q$6+'P '!$V$7+'P '!$H$14+'P '!$M$13</f>
        <v>2</v>
      </c>
      <c r="R9" s="110">
        <f>'P '!$B$5+'P '!$O$6+'P '!$T$7+'P '!$F$14+'P '!$K$13+'P '!$X$12</f>
        <v>0</v>
      </c>
      <c r="S9" s="111">
        <f>'P '!$C$5+'P '!$P$6+'P '!$U$7+'P '!$G$14+'P '!$L$13+'P '!$Y$12</f>
        <v>4</v>
      </c>
      <c r="T9" s="111">
        <f>'P '!$D$5+'P '!$Q$6+'P '!$V$7+'P '!$H$14+'P '!$M$13+'P '!$Z$12</f>
        <v>2</v>
      </c>
      <c r="U9" s="68">
        <f>'P '!$B$5+'P '!$O$6+'P '!$T$7+'P '!$F$14+'P '!$K$13+'P '!$X$12+'P '!$B$20</f>
        <v>0</v>
      </c>
      <c r="V9" s="45">
        <f>'P '!$C$5+'P '!$P$6+'P '!$U$7+'P '!$G$14+'P '!$L$13+'P '!$Y$12+'P '!$C$20</f>
        <v>5</v>
      </c>
      <c r="W9" s="45">
        <f>'P '!$D$5+'P '!$Q$6+'P '!$V$7+'P '!$H$14+'P '!$M$13+'P '!$Z$12+'P '!$D$20</f>
        <v>2</v>
      </c>
      <c r="X9" s="110">
        <f>'P '!$B$5+'P '!$O$6+'P '!$T$7+'P '!$F$14+'P '!$K$13+'P '!$X$12+'P '!$B$20+'P '!$O$21</f>
        <v>0</v>
      </c>
      <c r="Y9" s="111">
        <f>'P '!$C$5+'P '!$P$6+'P '!$U$7+'P '!$G$14+'P '!$L$13+'P '!$Y$12+'P '!$C$20+'P '!$P$21</f>
        <v>6</v>
      </c>
      <c r="Z9" s="111">
        <f>'P '!$D$5+'P '!$Q$6+'P '!$V$7+'P '!$H$14+'P '!$M$13+'P '!$Z$12+'P '!$D$20+'P '!$Q$21</f>
        <v>2</v>
      </c>
      <c r="AA9" s="68">
        <f>'P '!$B$5+'P '!$O$6+'P '!$T$7+'P '!$F$14+'P '!$K$13+'P '!$X$12+'P '!$B$20+'P '!$O$21+'P '!$T$21</f>
        <v>0</v>
      </c>
      <c r="AB9" s="45">
        <f>'P '!$C$5+'P '!$P$6+'P '!$U$7+'P '!$G$14+'P '!$L$13+'P '!$Y$12+'P '!$C$20+'P '!$P$21+'P '!$U$21</f>
        <v>7</v>
      </c>
      <c r="AC9" s="45">
        <f>'P '!$D$5+'P '!$Q$6+'P '!$V$7+'P '!$H$14+'P '!$M$13+'P '!$Z$12+'P '!$D$20+'P '!$Q$21+'P '!$V$21</f>
        <v>2</v>
      </c>
      <c r="AD9" s="110">
        <f>'P '!$B$5+'P '!$O$6+'P '!$T$7+'P '!$F$14+'P '!$K$13+'P '!$X$12+'P '!$B$20+'P '!$O$21+'P '!$T$21+'P '!$F$27</f>
        <v>0</v>
      </c>
      <c r="AE9" s="111">
        <f>'P '!$C$5+'P '!$P$6+'P '!$U$7+'P '!$G$14+'P '!$L$13+'P '!$Y$12+'P '!$C$20+'P '!$P$21+'P '!$U$21+'P '!$G$27</f>
        <v>8</v>
      </c>
      <c r="AF9" s="111">
        <f>'P '!$D$5+'P '!$Q$6+'P '!$V$7+'P '!$H$14+'P '!$M$13+'P '!$Z$12+'P '!$D$20+'P '!$Q$21+'P '!$V$21+'P '!$H$27</f>
        <v>2</v>
      </c>
      <c r="AG9" s="106">
        <v>6</v>
      </c>
    </row>
    <row r="10" spans="1:33" ht="18" customHeight="1">
      <c r="A10" s="173" t="s">
        <v>22</v>
      </c>
      <c r="B10" s="173"/>
      <c r="C10" s="47">
        <f aca="true" t="shared" si="0" ref="C10:AF10">SUM(C4:C9)</f>
        <v>3</v>
      </c>
      <c r="D10" s="47">
        <f t="shared" si="0"/>
        <v>0</v>
      </c>
      <c r="E10" s="47">
        <f t="shared" si="0"/>
        <v>3</v>
      </c>
      <c r="F10" s="45">
        <f t="shared" si="0"/>
        <v>6</v>
      </c>
      <c r="G10" s="45">
        <f t="shared" si="0"/>
        <v>0</v>
      </c>
      <c r="H10" s="45">
        <f t="shared" si="0"/>
        <v>6</v>
      </c>
      <c r="I10" s="47">
        <f t="shared" si="0"/>
        <v>6</v>
      </c>
      <c r="J10" s="47">
        <f t="shared" si="0"/>
        <v>6</v>
      </c>
      <c r="K10" s="47">
        <f t="shared" si="0"/>
        <v>6</v>
      </c>
      <c r="L10" s="45">
        <f t="shared" si="0"/>
        <v>6</v>
      </c>
      <c r="M10" s="45">
        <f t="shared" si="0"/>
        <v>12</v>
      </c>
      <c r="N10" s="45">
        <f t="shared" si="0"/>
        <v>6</v>
      </c>
      <c r="O10" s="47">
        <f t="shared" si="0"/>
        <v>6</v>
      </c>
      <c r="P10" s="47">
        <f t="shared" si="0"/>
        <v>18</v>
      </c>
      <c r="Q10" s="47">
        <f t="shared" si="0"/>
        <v>6</v>
      </c>
      <c r="R10" s="68">
        <f t="shared" si="0"/>
        <v>6</v>
      </c>
      <c r="S10" s="68">
        <f t="shared" si="0"/>
        <v>24</v>
      </c>
      <c r="T10" s="68">
        <f t="shared" si="0"/>
        <v>6</v>
      </c>
      <c r="U10" s="47">
        <f t="shared" si="0"/>
        <v>6</v>
      </c>
      <c r="V10" s="47">
        <f t="shared" si="0"/>
        <v>30</v>
      </c>
      <c r="W10" s="47">
        <f t="shared" si="0"/>
        <v>6</v>
      </c>
      <c r="X10" s="45">
        <f t="shared" si="0"/>
        <v>6</v>
      </c>
      <c r="Y10" s="45">
        <f t="shared" si="0"/>
        <v>36</v>
      </c>
      <c r="Z10" s="45">
        <f t="shared" si="0"/>
        <v>6</v>
      </c>
      <c r="AA10" s="71">
        <f t="shared" si="0"/>
        <v>6</v>
      </c>
      <c r="AB10" s="71">
        <f t="shared" si="0"/>
        <v>42</v>
      </c>
      <c r="AC10" s="71">
        <f t="shared" si="0"/>
        <v>6</v>
      </c>
      <c r="AD10" s="69">
        <f t="shared" si="0"/>
        <v>6</v>
      </c>
      <c r="AE10" s="69">
        <f t="shared" si="0"/>
        <v>48</v>
      </c>
      <c r="AF10" s="69">
        <f t="shared" si="0"/>
        <v>6</v>
      </c>
      <c r="AG10" s="106"/>
    </row>
    <row r="11" spans="1:33" ht="30.75" customHeight="1">
      <c r="A11" s="175" t="s">
        <v>45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30"/>
      <c r="Y11" s="30"/>
      <c r="Z11" s="30"/>
      <c r="AA11" s="26"/>
      <c r="AB11" s="1"/>
      <c r="AC11" s="1"/>
      <c r="AD11" s="1"/>
      <c r="AE11" s="1"/>
      <c r="AF11" s="1"/>
      <c r="AG11" s="1"/>
    </row>
    <row r="12" spans="1:33" ht="18" customHeight="1">
      <c r="A12" s="185" t="s">
        <v>25</v>
      </c>
      <c r="B12" s="171" t="s">
        <v>8</v>
      </c>
      <c r="C12" s="187">
        <v>1</v>
      </c>
      <c r="D12" s="188"/>
      <c r="E12" s="182">
        <v>2</v>
      </c>
      <c r="F12" s="183"/>
      <c r="G12" s="187">
        <v>3</v>
      </c>
      <c r="H12" s="188"/>
      <c r="I12" s="182">
        <v>4</v>
      </c>
      <c r="J12" s="183"/>
      <c r="K12" s="187">
        <v>5</v>
      </c>
      <c r="L12" s="188"/>
      <c r="M12" s="182">
        <v>6</v>
      </c>
      <c r="N12" s="183"/>
      <c r="O12" s="187">
        <v>7</v>
      </c>
      <c r="P12" s="188"/>
      <c r="Q12" s="182">
        <v>8</v>
      </c>
      <c r="R12" s="183"/>
      <c r="S12" s="187">
        <v>9</v>
      </c>
      <c r="T12" s="188"/>
      <c r="U12" s="182">
        <v>10</v>
      </c>
      <c r="V12" s="183"/>
      <c r="W12" s="190" t="s">
        <v>43</v>
      </c>
      <c r="X12" s="81"/>
      <c r="Y12" s="82"/>
      <c r="Z12" s="82"/>
      <c r="AA12" s="82"/>
      <c r="AB12" s="82"/>
      <c r="AC12" s="82"/>
      <c r="AD12" s="82"/>
      <c r="AE12" s="26"/>
      <c r="AF12" s="26"/>
      <c r="AG12" s="1"/>
    </row>
    <row r="13" spans="1:33" ht="18" customHeight="1">
      <c r="A13" s="186"/>
      <c r="B13" s="184"/>
      <c r="C13" s="108" t="s">
        <v>17</v>
      </c>
      <c r="D13" s="108" t="s">
        <v>18</v>
      </c>
      <c r="E13" s="109" t="s">
        <v>17</v>
      </c>
      <c r="F13" s="109" t="s">
        <v>18</v>
      </c>
      <c r="G13" s="108" t="s">
        <v>17</v>
      </c>
      <c r="H13" s="108" t="s">
        <v>18</v>
      </c>
      <c r="I13" s="109" t="s">
        <v>17</v>
      </c>
      <c r="J13" s="109" t="s">
        <v>18</v>
      </c>
      <c r="K13" s="108" t="s">
        <v>17</v>
      </c>
      <c r="L13" s="108" t="s">
        <v>18</v>
      </c>
      <c r="M13" s="109" t="s">
        <v>17</v>
      </c>
      <c r="N13" s="109" t="s">
        <v>18</v>
      </c>
      <c r="O13" s="108" t="s">
        <v>17</v>
      </c>
      <c r="P13" s="108" t="s">
        <v>18</v>
      </c>
      <c r="Q13" s="109" t="s">
        <v>17</v>
      </c>
      <c r="R13" s="109" t="s">
        <v>18</v>
      </c>
      <c r="S13" s="108" t="s">
        <v>17</v>
      </c>
      <c r="T13" s="108" t="s">
        <v>18</v>
      </c>
      <c r="U13" s="109" t="s">
        <v>17</v>
      </c>
      <c r="V13" s="109" t="s">
        <v>18</v>
      </c>
      <c r="W13" s="191"/>
      <c r="X13" s="81"/>
      <c r="Y13" s="82"/>
      <c r="Z13" s="82"/>
      <c r="AA13" s="82"/>
      <c r="AB13" s="82"/>
      <c r="AC13" s="82"/>
      <c r="AD13" s="82"/>
      <c r="AE13" s="26"/>
      <c r="AF13" s="26"/>
      <c r="AG13" s="1"/>
    </row>
    <row r="14" spans="1:33" ht="18" customHeight="1">
      <c r="A14" s="103">
        <v>1</v>
      </c>
      <c r="B14" s="104" t="str">
        <f>T!B6</f>
        <v>BAĞLARBAŞI</v>
      </c>
      <c r="C14" s="45">
        <f>F!$D$6</f>
        <v>3</v>
      </c>
      <c r="D14" s="45">
        <f>F!$C$6</f>
        <v>0</v>
      </c>
      <c r="E14" s="47">
        <f>F!$D$6+F!$H$6</f>
        <v>10</v>
      </c>
      <c r="F14" s="47">
        <f>F!$C$6+F!$I$6</f>
        <v>0</v>
      </c>
      <c r="G14" s="45">
        <f>F!$D$6+F!$H$6+F!$M$6</f>
        <v>10</v>
      </c>
      <c r="H14" s="45">
        <f>F!$C$6+F!$I$6+F!$N$6</f>
        <v>0</v>
      </c>
      <c r="I14" s="47">
        <f>F!$D$6+F!$H$6+F!$M$6+F!$D$13</f>
        <v>10</v>
      </c>
      <c r="J14" s="47">
        <f>F!$C$6+F!$I$6+F!$N$6+F!$C$13</f>
        <v>0</v>
      </c>
      <c r="K14" s="45">
        <f>F!$D$6+F!$H$6+F!$M$6+F!$D$13+F!$H$13</f>
        <v>10</v>
      </c>
      <c r="L14" s="45">
        <f>F!$C$6+F!$I$6+F!$N$6+F!$C$13+F!$I$13</f>
        <v>0</v>
      </c>
      <c r="M14" s="47">
        <f>F!$D$6+F!$H$6+F!$M$6+F!$D$13+F!$H$13+F!$M$13</f>
        <v>10</v>
      </c>
      <c r="N14" s="47">
        <f>F!$C$6+F!$I$6+F!$N$6+F!$C$13+F!$I$13+F!$N$13</f>
        <v>0</v>
      </c>
      <c r="O14" s="45">
        <f>F!$D$6+F!$H$6+F!$M$6+F!$D$13+F!$H$13+F!$M$13+F!$D$20</f>
        <v>10</v>
      </c>
      <c r="P14" s="45">
        <f>F!$C$6+F!$I$6+F!$N$6+F!$C$13+F!$I$13+F!$N$13+F!$C$20</f>
        <v>0</v>
      </c>
      <c r="Q14" s="47">
        <f>F!$D$6+F!$H$6+F!$M$6+F!$D$13+F!$H$13+F!$M$13+F!$D$20+F!$I$20</f>
        <v>10</v>
      </c>
      <c r="R14" s="47">
        <f>F!$C$6+F!$I$6+F!$N$6+F!$C$13+F!$I$13+F!$N$13+F!$C$20+F!$H$20</f>
        <v>0</v>
      </c>
      <c r="S14" s="45">
        <f>F!$D$6+F!$H$6+F!$M$6+F!$D$13+F!$H$13+F!$M$13+F!$D$20+F!$I$20+F!$M$20</f>
        <v>10</v>
      </c>
      <c r="T14" s="45">
        <f>F!$C$6+F!$I$6+F!$N$6+F!$C$13+F!$I$13+F!$N$13+F!$C$20+F!$H$20+F!$N$20</f>
        <v>0</v>
      </c>
      <c r="U14" s="47">
        <f>F!$D$6+F!$H$6+F!$M$6+F!$D$13+F!$H$13+F!$M$13+F!$D$20+F!$I$20+F!$M$20+F!$D$27</f>
        <v>10</v>
      </c>
      <c r="V14" s="47">
        <f>F!$C$6+F!$I$6+F!$N$6+F!$C$13+F!$I$13+F!$N$13+F!$C$20+F!$H$20+F!$N$20+F!$C$27</f>
        <v>0</v>
      </c>
      <c r="W14" s="107">
        <v>1</v>
      </c>
      <c r="X14" s="81"/>
      <c r="Y14" s="82"/>
      <c r="Z14" s="82"/>
      <c r="AA14" s="82"/>
      <c r="AB14" s="82"/>
      <c r="AC14" s="82"/>
      <c r="AD14" s="82"/>
      <c r="AE14" s="26"/>
      <c r="AF14" s="26"/>
      <c r="AG14" s="1"/>
    </row>
    <row r="15" spans="1:33" ht="18" customHeight="1">
      <c r="A15" s="103">
        <v>2</v>
      </c>
      <c r="B15" s="104" t="str">
        <f>T!B7</f>
        <v>KARAKÖPRÜ SPOR</v>
      </c>
      <c r="C15" s="45">
        <f>F!$D$7</f>
        <v>5</v>
      </c>
      <c r="D15" s="45">
        <f>F!$C$7</f>
        <v>1</v>
      </c>
      <c r="E15" s="47">
        <f>F!$D$7+F!$H$8</f>
        <v>11</v>
      </c>
      <c r="F15" s="47">
        <f>F!$C$7+F!$I$8</f>
        <v>2</v>
      </c>
      <c r="G15" s="45">
        <f>F!$D$7+F!$H$8+F!$N$8</f>
        <v>11</v>
      </c>
      <c r="H15" s="45">
        <f>F!$C$7+F!$I$8+F!$M$8</f>
        <v>2</v>
      </c>
      <c r="I15" s="47">
        <f>F!$D$7+F!$H$8+F!$N$8+F!$C$14</f>
        <v>11</v>
      </c>
      <c r="J15" s="47">
        <f>F!$C$7+F!$I$8+F!$M$8+F!$D$14</f>
        <v>2</v>
      </c>
      <c r="K15" s="45">
        <f>F!$D$7+F!$H$8+F!$N$8+F!$C$14+F!$I$13</f>
        <v>11</v>
      </c>
      <c r="L15" s="45">
        <f>F!$C$7+F!$I$8+F!$M$8+F!$D$14+F!$H$13</f>
        <v>2</v>
      </c>
      <c r="M15" s="47">
        <f>F!$D$7+F!$H$8+F!$N$8+F!$C$14+F!$I$13+F!$M$14</f>
        <v>11</v>
      </c>
      <c r="N15" s="47">
        <f>F!$C$7+F!$I$8+F!$M$8+F!$D$14+F!$H$13+F!$N$14</f>
        <v>2</v>
      </c>
      <c r="O15" s="45">
        <f>F!$D$7+F!$H$8+F!$N$8+F!$C$14+F!$I$13+F!$M$14+F!$D$22</f>
        <v>11</v>
      </c>
      <c r="P15" s="45">
        <f>F!$C$7+F!$I$8+F!$M$8+F!$D$14+F!$H$13+F!$N$14+F!$C$22</f>
        <v>2</v>
      </c>
      <c r="Q15" s="47">
        <f>F!$D$7+F!$H$8+F!$N$8+F!$C$14+F!$I$13+F!$M$14+F!$D$22+F!$H$22</f>
        <v>11</v>
      </c>
      <c r="R15" s="47">
        <f>F!$C$7+F!$I$8+F!$M$8+F!$D$14+F!$H$13+F!$N$14+F!$C$22+F!$I$22</f>
        <v>2</v>
      </c>
      <c r="S15" s="45">
        <f>F!$D$7+F!$H$8+F!$N$8+F!$C$14+F!$I$13+F!$M$14+F!$D$22+F!$H$22+F!$N$21</f>
        <v>11</v>
      </c>
      <c r="T15" s="45">
        <f>F!$C$7+F!$I$8+F!$M$8+F!$D$14+F!$H$13+F!$N$14+F!$C$22+F!$I$22+F!$M$21</f>
        <v>2</v>
      </c>
      <c r="U15" s="47">
        <f>F!$D$7+F!$H$8+F!$N$8+F!$C$14+F!$I$13+F!$M$14+F!$D$22+F!$H$22+F!$N$21+F!$C$27</f>
        <v>11</v>
      </c>
      <c r="V15" s="47">
        <f>F!$C$7+F!$I$8+F!$M$8+F!$D$14+F!$H$13+F!$N$14+F!$C$22+F!$I$22+F!$M$21+F!$D$27</f>
        <v>2</v>
      </c>
      <c r="W15" s="107">
        <v>2</v>
      </c>
      <c r="X15" s="81"/>
      <c r="Y15" s="82"/>
      <c r="Z15" s="82"/>
      <c r="AA15" s="82"/>
      <c r="AB15" s="82"/>
      <c r="AC15" s="82"/>
      <c r="AD15" s="82"/>
      <c r="AE15" s="26"/>
      <c r="AF15" s="26"/>
      <c r="AG15" s="1"/>
    </row>
    <row r="16" spans="1:33" ht="18" customHeight="1">
      <c r="A16" s="103">
        <v>3</v>
      </c>
      <c r="B16" s="104" t="str">
        <f>T!B8</f>
        <v>V.ŞEHİR EĞİTİM</v>
      </c>
      <c r="C16" s="45">
        <f>F!$C$8</f>
        <v>1</v>
      </c>
      <c r="D16" s="45">
        <f>F!$D$8</f>
        <v>4</v>
      </c>
      <c r="E16" s="47">
        <f>F!$C$8+F!$I$8</f>
        <v>2</v>
      </c>
      <c r="F16" s="47">
        <f>F!$D$8+F!$H$8</f>
        <v>10</v>
      </c>
      <c r="G16" s="45">
        <f>F!$C$8+F!$I$8+F!$N$7</f>
        <v>2</v>
      </c>
      <c r="H16" s="45">
        <f>F!$D$8+F!$H$8+F!$M$7</f>
        <v>10</v>
      </c>
      <c r="I16" s="47">
        <f>F!$C$8+F!$I$8+F!$N$7+F!$C$13</f>
        <v>2</v>
      </c>
      <c r="J16" s="47">
        <f>F!$D$8+F!$H$8+F!$M$7+F!$D$13</f>
        <v>10</v>
      </c>
      <c r="K16" s="45">
        <f>F!$C$8+F!$I$8+F!$N$7+F!$C$13+F!$I$14</f>
        <v>2</v>
      </c>
      <c r="L16" s="45">
        <f>F!$D$8+F!$H$8+F!$M$7+F!$D$13+F!$H$14</f>
        <v>10</v>
      </c>
      <c r="M16" s="47">
        <f>F!$C$8+F!$I$8+F!$N$7+F!$C$13+F!$I$14+F!$N$15</f>
        <v>2</v>
      </c>
      <c r="N16" s="47">
        <f>F!$D$8+F!$H$8+F!$M$7+F!$D$13+F!$H$14+F!$M$15</f>
        <v>10</v>
      </c>
      <c r="O16" s="45">
        <f>F!$C$8+F!$I$8+F!$N$7+F!$C$13+F!$I$14+F!$N$15+F!$C$22</f>
        <v>2</v>
      </c>
      <c r="P16" s="45">
        <f>F!$D$8+F!$H$8+F!$M$7+F!$D$13+F!$H$14+F!$M$15+F!$D$22</f>
        <v>10</v>
      </c>
      <c r="Q16" s="47">
        <f>F!$C$8+F!$I$8+F!$N$7+F!$C$13+F!$I$14+F!$N$15+F!$C$22+F!$H$21</f>
        <v>2</v>
      </c>
      <c r="R16" s="47">
        <f>F!$D$8+F!$H$8+F!$M$7+F!$D$13+F!$H$14+F!$M$15+F!$D$22+F!$I$21</f>
        <v>10</v>
      </c>
      <c r="S16" s="45">
        <f>F!$C$8+F!$I$8+F!$N$7+F!$C$13+F!$I$14+F!$N$15+F!$C$22+F!$H$21+F!$N$20</f>
        <v>2</v>
      </c>
      <c r="T16" s="45">
        <f>F!$D$8+F!$H$8+F!$M$7+F!$D$13+F!$H$14+F!$M$15+F!$D$22+F!$I$21+F!$M$20</f>
        <v>10</v>
      </c>
      <c r="U16" s="47">
        <f>F!$C$8+F!$I$8+F!$N$7+F!$C$13+F!$I$14+F!$N$15+F!$C$22+F!$H$21+F!$N$20+F!$C$28</f>
        <v>2</v>
      </c>
      <c r="V16" s="47">
        <f>F!$D$8+F!$H$8+F!$M$7+F!$D$13+F!$H$14+F!$M$15+F!$D$22+F!$I$21+F!$M$20+F!$D$28</f>
        <v>10</v>
      </c>
      <c r="W16" s="107">
        <v>3</v>
      </c>
      <c r="X16" s="81"/>
      <c r="Y16" s="82"/>
      <c r="Z16" s="82"/>
      <c r="AA16" s="82"/>
      <c r="AB16" s="82"/>
      <c r="AC16" s="82"/>
      <c r="AD16" s="82"/>
      <c r="AE16" s="26"/>
      <c r="AF16" s="26"/>
      <c r="AG16" s="1"/>
    </row>
    <row r="17" spans="1:33" ht="18" customHeight="1">
      <c r="A17" s="103">
        <v>4</v>
      </c>
      <c r="B17" s="104" t="str">
        <f>T!B9</f>
        <v>B.ŞEHİR BLD.</v>
      </c>
      <c r="C17" s="45">
        <f>F!$D$8</f>
        <v>4</v>
      </c>
      <c r="D17" s="45">
        <f>F!$C$8</f>
        <v>1</v>
      </c>
      <c r="E17" s="47">
        <f>F!$D$8+F!$H$7</f>
        <v>7</v>
      </c>
      <c r="F17" s="47">
        <f>F!$C$8+F!$I$7</f>
        <v>1</v>
      </c>
      <c r="G17" s="45">
        <f>F!$D$8+F!$H$7+F!$N$6</f>
        <v>7</v>
      </c>
      <c r="H17" s="45">
        <f>F!$C$8+F!$I$7+F!$M$6</f>
        <v>1</v>
      </c>
      <c r="I17" s="47">
        <f>F!$D$8+F!$H$7+F!$N$6+F!$D$14</f>
        <v>7</v>
      </c>
      <c r="J17" s="47">
        <f>F!$C$8+F!$I$7+F!$M$6+F!$C$14</f>
        <v>1</v>
      </c>
      <c r="K17" s="45">
        <f>F!$D$8+F!$H$7+F!$N$6+F!$D$14+F!$H$15</f>
        <v>7</v>
      </c>
      <c r="L17" s="45">
        <f>F!$C$8+F!$I$7+F!$M$6+F!$C$14+F!$I$15</f>
        <v>1</v>
      </c>
      <c r="M17" s="47">
        <f>F!$D$8+F!$H$7+F!$N$6+F!$D$14+F!$H$15+F!$M$15</f>
        <v>7</v>
      </c>
      <c r="N17" s="47">
        <f>F!$C$8+F!$I$7+F!$M$6+F!$C$14+F!$I$15+F!$N$15</f>
        <v>1</v>
      </c>
      <c r="O17" s="45">
        <f>F!$D$8+F!$H$7+F!$N$6+F!$D$14+F!$H$15+F!$M$15+F!$D$21</f>
        <v>7</v>
      </c>
      <c r="P17" s="45">
        <f>F!$C$8+F!$I$7+F!$M$6+F!$C$14+F!$I$15+F!$N$15+F!$C$21</f>
        <v>1</v>
      </c>
      <c r="Q17" s="47">
        <f>F!$D$8+F!$H$7+F!$N$6+F!$D$14+F!$H$15+F!$M$15+F!$D$21+F!$H$20</f>
        <v>7</v>
      </c>
      <c r="R17" s="47">
        <f>F!$C$8+F!$I$7+F!$M$6+F!$C$14+F!$I$15+F!$N$15+F!$C$21+F!$I$20</f>
        <v>1</v>
      </c>
      <c r="S17" s="45">
        <f>F!$D$8+F!$H$7+F!$N$6+F!$D$14+F!$H$15+F!$M$15+F!$D$21+F!$H$20+F!$M$21</f>
        <v>7</v>
      </c>
      <c r="T17" s="45">
        <f>F!$C$8+F!$I$7+F!$M$6+F!$C$14+F!$I$15+F!$N$15+F!$C$21+F!$I$20+F!$N$21</f>
        <v>1</v>
      </c>
      <c r="U17" s="47">
        <f>F!$D$8+F!$H$7+F!$N$6+F!$D$14+F!$H$15+F!$M$15+F!$D$21+F!$H$20+F!$M$21+F!$D$29</f>
        <v>7</v>
      </c>
      <c r="V17" s="47">
        <f>F!$C$8+F!$I$7+F!$M$6+F!$C$14+F!$I$15+F!$N$15+F!$C$21+F!$I$20+F!$N$21+F!$C$29</f>
        <v>1</v>
      </c>
      <c r="W17" s="107">
        <v>4</v>
      </c>
      <c r="X17" s="81"/>
      <c r="Y17" s="82"/>
      <c r="Z17" s="82"/>
      <c r="AA17" s="82"/>
      <c r="AB17" s="82"/>
      <c r="AC17" s="82"/>
      <c r="AD17" s="82"/>
      <c r="AE17" s="26"/>
      <c r="AF17" s="26"/>
      <c r="AG17" s="1"/>
    </row>
    <row r="18" spans="1:33" ht="18" customHeight="1">
      <c r="A18" s="103">
        <v>5</v>
      </c>
      <c r="B18" s="104" t="str">
        <f>T!B10</f>
        <v>C.PINAR TİGEM</v>
      </c>
      <c r="C18" s="45">
        <f>F!$C$7</f>
        <v>1</v>
      </c>
      <c r="D18" s="45">
        <f>F!$D$7</f>
        <v>5</v>
      </c>
      <c r="E18" s="47">
        <f>F!$C$7+F!$I$6</f>
        <v>1</v>
      </c>
      <c r="F18" s="47">
        <f>F!$D$7+F!$H$6</f>
        <v>12</v>
      </c>
      <c r="G18" s="45">
        <f>F!$C$7+F!$I$6+F!$M$7</f>
        <v>1</v>
      </c>
      <c r="H18" s="45">
        <f>F!$D$7+F!$H$6+F!$N$7</f>
        <v>12</v>
      </c>
      <c r="I18" s="47">
        <f>F!$C$7+F!$I$6+F!$M$7+F!$C$15</f>
        <v>1</v>
      </c>
      <c r="J18" s="47">
        <f>F!$D$7+F!$H$6+F!$N$7+F!$D$15</f>
        <v>12</v>
      </c>
      <c r="K18" s="45">
        <f>F!$C$7+F!$I$6+F!$M$7+F!$C$15+F!$I$15</f>
        <v>1</v>
      </c>
      <c r="L18" s="45">
        <f>F!$D$7+F!$H$6+F!$N$7+F!$D$15+F!$H$15</f>
        <v>12</v>
      </c>
      <c r="M18" s="47">
        <f>F!$C$7+F!$I$6+F!$M$7+F!$C$15+F!$I$15+F!$N$14</f>
        <v>1</v>
      </c>
      <c r="N18" s="47">
        <f>F!$D$7+F!$H$6+F!$N$7+F!$D$15+F!$H$15+F!$M$14</f>
        <v>12</v>
      </c>
      <c r="O18" s="45">
        <f>F!$C$7+F!$I$6+F!$M$7+F!$C$15+F!$I$15+F!$N$14+F!$C$20</f>
        <v>1</v>
      </c>
      <c r="P18" s="45">
        <f>F!$D$7+F!$H$6+F!$N$7+F!$D$15+F!$H$15+F!$M$14+F!$D$20</f>
        <v>12</v>
      </c>
      <c r="Q18" s="47">
        <f>F!$C$7+F!$I$6+F!$M$7+F!$C$15+F!$I$15+F!$N$14+F!$C$20+F!$I$21</f>
        <v>1</v>
      </c>
      <c r="R18" s="47">
        <f>F!$D$7+F!$H$6+F!$N$7+F!$D$15+F!$H$15+F!$M$14+F!$D$20+F!$H$21</f>
        <v>12</v>
      </c>
      <c r="S18" s="45">
        <f>F!$C$7+F!$I$6+F!$M$7+F!$C$15+F!$I$15+F!$N$14+F!$C$20+F!$I$21+F!$N$22</f>
        <v>1</v>
      </c>
      <c r="T18" s="45">
        <f>F!$D$7+F!$H$6+F!$N$7+F!$D$15+F!$H$15+F!$M$14+F!$D$20+F!$H$21+F!$M$22</f>
        <v>12</v>
      </c>
      <c r="U18" s="47">
        <f>F!$C$7+F!$I$6+F!$M$7+F!$C$15+F!$I$15+F!$N$14+F!$C$20+F!$I$21+F!$N$22+F!$C$29</f>
        <v>1</v>
      </c>
      <c r="V18" s="47">
        <f>F!$D$7+F!$H$6+F!$N$7+F!$D$15+F!$H$15+F!$M$14+F!$D$20+F!$H$21+F!$M$22+F!$D$29</f>
        <v>12</v>
      </c>
      <c r="W18" s="107">
        <v>5</v>
      </c>
      <c r="X18" s="81"/>
      <c r="Y18" s="82"/>
      <c r="Z18" s="82"/>
      <c r="AA18" s="82"/>
      <c r="AB18" s="82"/>
      <c r="AC18" s="82"/>
      <c r="AD18" s="82"/>
      <c r="AE18" s="26"/>
      <c r="AF18" s="26"/>
      <c r="AG18" s="1"/>
    </row>
    <row r="19" spans="1:33" ht="18" customHeight="1">
      <c r="A19" s="103">
        <v>6</v>
      </c>
      <c r="B19" s="104" t="str">
        <f>T!B11</f>
        <v>ANKA SPOR</v>
      </c>
      <c r="C19" s="45">
        <f>F!$C$6</f>
        <v>0</v>
      </c>
      <c r="D19" s="45">
        <f>F!$D$6</f>
        <v>3</v>
      </c>
      <c r="E19" s="47">
        <f>F!$C$6+F!$I$7</f>
        <v>0</v>
      </c>
      <c r="F19" s="47">
        <f>F!$D$6+F!$H$7</f>
        <v>6</v>
      </c>
      <c r="G19" s="45">
        <f>F!$C$6+F!$I$7+F!$M$8</f>
        <v>0</v>
      </c>
      <c r="H19" s="45">
        <f>F!$D$6+F!$H$7+F!$N$8</f>
        <v>6</v>
      </c>
      <c r="I19" s="47">
        <f>F!$C$6+F!$I$7+F!$M$8+F!$D$15</f>
        <v>0</v>
      </c>
      <c r="J19" s="47">
        <f>F!$D$6+F!$H$7+F!$N$8+F!$C$15</f>
        <v>6</v>
      </c>
      <c r="K19" s="45">
        <f>F!$C$6+F!$I$7+F!$M$8+F!$D$15+F!$H$14</f>
        <v>0</v>
      </c>
      <c r="L19" s="45">
        <f>F!$D$6+F!$H$7+F!$N$8+F!$C$15+F!$I$14</f>
        <v>6</v>
      </c>
      <c r="M19" s="47">
        <f>F!$C$6+F!$I$7+F!$M$8+F!$D$15+F!$H$14+F!$N$13</f>
        <v>0</v>
      </c>
      <c r="N19" s="47">
        <f>F!$D$6+F!$H$7+F!$N$8+F!$C$15+F!$I$14+F!$M$13</f>
        <v>6</v>
      </c>
      <c r="O19" s="45">
        <f>F!$C$6+F!$I$7+F!$M$8+F!$D$15+F!$H$14+F!$N$13+F!$C$21</f>
        <v>0</v>
      </c>
      <c r="P19" s="45">
        <f>F!$D$6+F!$H$7+F!$N$8+F!$C$15+F!$I$14+F!$M$13+F!$D$21</f>
        <v>6</v>
      </c>
      <c r="Q19" s="47">
        <f>F!$C$6+F!$I$7+F!$M$8+F!$D$15+F!$H$14+F!$N$13+F!$C$21+F!$I$22</f>
        <v>0</v>
      </c>
      <c r="R19" s="47">
        <f>F!$D$6+F!$H$7+F!$N$8+F!$C$15+F!$I$14+F!$M$13+F!$D$21+F!$H$22</f>
        <v>6</v>
      </c>
      <c r="S19" s="45">
        <f>F!$C$6+F!$I$7+F!$M$8+F!$D$15+F!$H$14+F!$N$13+F!$C$21+F!$I$22+F!$M$22</f>
        <v>0</v>
      </c>
      <c r="T19" s="45">
        <f>F!$D$6+F!$H$7+F!$N$8+F!$C$15+F!$I$14+F!$M$13+F!$D$21+F!$H$22+F!$N$22</f>
        <v>6</v>
      </c>
      <c r="U19" s="47">
        <f>F!$C$6+F!$I$7+F!$M$8+F!$D$15+F!$H$14+F!$N$13+F!$C$21+F!$I$22+F!$M$22+F!$D$28</f>
        <v>0</v>
      </c>
      <c r="V19" s="47">
        <f>F!$D$6+F!$H$7+F!$N$8+F!$C$15+F!$I$14+F!$M$13+F!$D$21+F!$H$22+F!$N$22+F!$C$28</f>
        <v>6</v>
      </c>
      <c r="W19" s="107">
        <v>6</v>
      </c>
      <c r="X19" s="81"/>
      <c r="Y19" s="82"/>
      <c r="Z19" s="82"/>
      <c r="AA19" s="82"/>
      <c r="AB19" s="82"/>
      <c r="AC19" s="82"/>
      <c r="AD19" s="82"/>
      <c r="AE19" s="26"/>
      <c r="AF19" s="26"/>
      <c r="AG19" s="1"/>
    </row>
    <row r="20" spans="1:33" ht="18" customHeight="1">
      <c r="A20" s="173" t="s">
        <v>22</v>
      </c>
      <c r="B20" s="173"/>
      <c r="C20" s="45">
        <f aca="true" t="shared" si="1" ref="C20:V20">SUM(C14:C19)</f>
        <v>14</v>
      </c>
      <c r="D20" s="45">
        <f t="shared" si="1"/>
        <v>14</v>
      </c>
      <c r="E20" s="47">
        <f t="shared" si="1"/>
        <v>31</v>
      </c>
      <c r="F20" s="47">
        <f t="shared" si="1"/>
        <v>31</v>
      </c>
      <c r="G20" s="45">
        <f t="shared" si="1"/>
        <v>31</v>
      </c>
      <c r="H20" s="45">
        <f t="shared" si="1"/>
        <v>31</v>
      </c>
      <c r="I20" s="47">
        <f t="shared" si="1"/>
        <v>31</v>
      </c>
      <c r="J20" s="47">
        <f t="shared" si="1"/>
        <v>31</v>
      </c>
      <c r="K20" s="45">
        <f t="shared" si="1"/>
        <v>31</v>
      </c>
      <c r="L20" s="45">
        <f t="shared" si="1"/>
        <v>31</v>
      </c>
      <c r="M20" s="47">
        <f t="shared" si="1"/>
        <v>31</v>
      </c>
      <c r="N20" s="47">
        <f t="shared" si="1"/>
        <v>31</v>
      </c>
      <c r="O20" s="45">
        <f t="shared" si="1"/>
        <v>31</v>
      </c>
      <c r="P20" s="45">
        <f t="shared" si="1"/>
        <v>31</v>
      </c>
      <c r="Q20" s="47">
        <f t="shared" si="1"/>
        <v>31</v>
      </c>
      <c r="R20" s="47">
        <f t="shared" si="1"/>
        <v>31</v>
      </c>
      <c r="S20" s="45">
        <f t="shared" si="1"/>
        <v>31</v>
      </c>
      <c r="T20" s="45">
        <f t="shared" si="1"/>
        <v>31</v>
      </c>
      <c r="U20" s="47">
        <f t="shared" si="1"/>
        <v>31</v>
      </c>
      <c r="V20" s="47">
        <f t="shared" si="1"/>
        <v>31</v>
      </c>
      <c r="W20" s="107"/>
      <c r="X20" s="81"/>
      <c r="Y20" s="82"/>
      <c r="Z20" s="82"/>
      <c r="AA20" s="82"/>
      <c r="AB20" s="82"/>
      <c r="AC20" s="82"/>
      <c r="AD20" s="82"/>
      <c r="AE20" s="26"/>
      <c r="AF20" s="26"/>
      <c r="AG20" s="1"/>
    </row>
    <row r="21" spans="1:33" ht="18" customHeight="1">
      <c r="A21" s="35"/>
      <c r="B21" s="31"/>
      <c r="C21" s="31"/>
      <c r="D21" s="31"/>
      <c r="E21" s="31"/>
      <c r="F21" s="35"/>
      <c r="G21" s="35"/>
      <c r="H21" s="35"/>
      <c r="I21" s="35"/>
      <c r="J21" s="35"/>
      <c r="K21" s="31"/>
      <c r="L21" s="31"/>
      <c r="M21" s="31"/>
      <c r="N21" s="31"/>
      <c r="O21" s="35"/>
      <c r="P21" s="35"/>
      <c r="Q21" s="35"/>
      <c r="R21" s="41"/>
      <c r="S21" s="41"/>
      <c r="T21" s="41"/>
      <c r="U21" s="41"/>
      <c r="V21" s="26"/>
      <c r="W21" s="26"/>
      <c r="X21" s="26"/>
      <c r="Y21" s="26"/>
      <c r="Z21" s="26"/>
      <c r="AA21" s="26"/>
      <c r="AB21" s="1"/>
      <c r="AC21" s="1"/>
      <c r="AD21" s="1"/>
      <c r="AE21" s="1"/>
      <c r="AF21" s="1"/>
      <c r="AG21" s="1"/>
    </row>
    <row r="22" spans="1:33" ht="25.5">
      <c r="A22" s="189" t="s">
        <v>44</v>
      </c>
      <c r="B22" s="189"/>
      <c r="C22" s="189"/>
      <c r="D22" s="189"/>
      <c r="E22" s="189"/>
      <c r="F22" s="189"/>
      <c r="G22" s="189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1"/>
      <c r="S22" s="41"/>
      <c r="T22" s="41"/>
      <c r="U22" s="41"/>
      <c r="V22" s="26"/>
      <c r="W22" s="26"/>
      <c r="X22" s="26"/>
      <c r="Y22" s="26"/>
      <c r="Z22" s="26"/>
      <c r="AA22" s="26"/>
      <c r="AB22" s="1"/>
      <c r="AC22" s="1"/>
      <c r="AD22" s="1"/>
      <c r="AE22" s="1"/>
      <c r="AF22" s="1"/>
      <c r="AG22" s="1"/>
    </row>
    <row r="23" spans="1:33" ht="18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1"/>
      <c r="S23" s="41"/>
      <c r="T23" s="41"/>
      <c r="U23" s="41"/>
      <c r="V23" s="26"/>
      <c r="W23" s="26"/>
      <c r="X23" s="26"/>
      <c r="Y23" s="26"/>
      <c r="Z23" s="26"/>
      <c r="AA23" s="26"/>
      <c r="AB23" s="1"/>
      <c r="AC23" s="1"/>
      <c r="AD23" s="1"/>
      <c r="AE23" s="1"/>
      <c r="AF23" s="1"/>
      <c r="AG23" s="1"/>
    </row>
    <row r="24" spans="1:33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7"/>
      <c r="L24" s="37"/>
      <c r="M24" s="37"/>
      <c r="N24" s="32"/>
      <c r="O24" s="37"/>
      <c r="P24" s="37"/>
      <c r="Q24" s="37"/>
      <c r="R24" s="41"/>
      <c r="S24" s="41"/>
      <c r="T24" s="41"/>
      <c r="U24" s="41"/>
      <c r="V24" s="26"/>
      <c r="W24" s="26"/>
      <c r="X24" s="26"/>
      <c r="Y24" s="26"/>
      <c r="Z24" s="26"/>
      <c r="AA24" s="26"/>
      <c r="AB24" s="1"/>
      <c r="AC24" s="1"/>
      <c r="AD24" s="1"/>
      <c r="AE24" s="1"/>
      <c r="AF24" s="1"/>
      <c r="AG24" s="1"/>
    </row>
    <row r="25" spans="1:33" ht="15" customHeight="1">
      <c r="A25" s="42"/>
      <c r="B25" s="42"/>
      <c r="C25" s="42"/>
      <c r="D25" s="42"/>
      <c r="E25" s="42"/>
      <c r="F25" s="42"/>
      <c r="G25" s="42"/>
      <c r="H25" s="42"/>
      <c r="I25" s="30"/>
      <c r="J25" s="42"/>
      <c r="K25" s="42"/>
      <c r="L25" s="42"/>
      <c r="M25" s="42"/>
      <c r="N25" s="42"/>
      <c r="O25" s="42"/>
      <c r="P25" s="42"/>
      <c r="Q25" s="42"/>
      <c r="R25" s="41"/>
      <c r="S25" s="42"/>
      <c r="T25" s="42"/>
      <c r="U25" s="42"/>
      <c r="V25" s="42"/>
      <c r="W25" s="42"/>
      <c r="X25" s="42"/>
      <c r="Y25" s="42"/>
      <c r="Z25" s="42"/>
      <c r="AA25" s="26"/>
      <c r="AB25" s="1"/>
      <c r="AC25" s="1"/>
      <c r="AD25" s="1"/>
      <c r="AE25" s="1"/>
      <c r="AF25" s="1"/>
      <c r="AG25" s="1"/>
    </row>
    <row r="26" spans="1:33" ht="15" customHeight="1">
      <c r="A26" s="42"/>
      <c r="B26" s="42"/>
      <c r="C26" s="42"/>
      <c r="D26" s="42"/>
      <c r="E26" s="42"/>
      <c r="F26" s="42"/>
      <c r="G26" s="42"/>
      <c r="H26" s="42"/>
      <c r="I26" s="30"/>
      <c r="J26" s="42"/>
      <c r="K26" s="42"/>
      <c r="L26" s="42"/>
      <c r="M26" s="42"/>
      <c r="N26" s="42"/>
      <c r="O26" s="42"/>
      <c r="P26" s="42"/>
      <c r="Q26" s="42"/>
      <c r="R26" s="41"/>
      <c r="S26" s="42"/>
      <c r="T26" s="42"/>
      <c r="U26" s="42"/>
      <c r="V26" s="42"/>
      <c r="W26" s="42"/>
      <c r="X26" s="42"/>
      <c r="Y26" s="42"/>
      <c r="Z26" s="42"/>
      <c r="AA26" s="26"/>
      <c r="AB26" s="1"/>
      <c r="AC26" s="1"/>
      <c r="AD26" s="1"/>
      <c r="AE26" s="1"/>
      <c r="AF26" s="1"/>
      <c r="AG26" s="1"/>
    </row>
    <row r="27" spans="1:33" ht="15" customHeight="1">
      <c r="A27" s="42"/>
      <c r="B27" s="42"/>
      <c r="C27" s="42"/>
      <c r="D27" s="42"/>
      <c r="E27" s="42"/>
      <c r="F27" s="42"/>
      <c r="G27" s="42"/>
      <c r="H27" s="42"/>
      <c r="I27" s="30"/>
      <c r="J27" s="42"/>
      <c r="K27" s="42"/>
      <c r="L27" s="42"/>
      <c r="M27" s="42"/>
      <c r="N27" s="42"/>
      <c r="O27" s="42"/>
      <c r="P27" s="42"/>
      <c r="Q27" s="42"/>
      <c r="R27" s="41"/>
      <c r="S27" s="42"/>
      <c r="T27" s="42"/>
      <c r="U27" s="42"/>
      <c r="V27" s="42"/>
      <c r="W27" s="42"/>
      <c r="X27" s="42"/>
      <c r="Y27" s="42"/>
      <c r="Z27" s="42"/>
      <c r="AA27" s="26"/>
      <c r="AB27" s="1"/>
      <c r="AC27" s="1"/>
      <c r="AD27" s="1"/>
      <c r="AE27" s="1"/>
      <c r="AF27" s="1"/>
      <c r="AG27" s="1"/>
    </row>
    <row r="28" spans="1:21" ht="15" customHeight="1">
      <c r="A28" s="35"/>
      <c r="B28" s="30"/>
      <c r="C28" s="30"/>
      <c r="D28" s="30"/>
      <c r="E28" s="36"/>
      <c r="F28" s="30"/>
      <c r="G28" s="30"/>
      <c r="H28" s="30"/>
      <c r="I28" s="30"/>
      <c r="J28" s="35"/>
      <c r="K28" s="30"/>
      <c r="L28" s="30"/>
      <c r="M28" s="30"/>
      <c r="N28" s="32"/>
      <c r="O28" s="30"/>
      <c r="P28" s="30"/>
      <c r="Q28" s="30"/>
      <c r="R28" s="33"/>
      <c r="S28" s="33"/>
      <c r="T28" s="33"/>
      <c r="U28" s="29"/>
    </row>
    <row r="29" spans="1:21" ht="15" customHeight="1">
      <c r="A29" s="35"/>
      <c r="B29" s="30"/>
      <c r="C29" s="30"/>
      <c r="D29" s="30"/>
      <c r="E29" s="36"/>
      <c r="F29" s="30"/>
      <c r="G29" s="30"/>
      <c r="H29" s="30"/>
      <c r="I29" s="30"/>
      <c r="J29" s="35"/>
      <c r="K29" s="30"/>
      <c r="L29" s="30"/>
      <c r="M29" s="30"/>
      <c r="N29" s="32"/>
      <c r="O29" s="30"/>
      <c r="P29" s="30"/>
      <c r="Q29" s="30"/>
      <c r="R29" s="33"/>
      <c r="S29" s="33"/>
      <c r="T29" s="33"/>
      <c r="U29" s="29"/>
    </row>
    <row r="30" spans="1:21" ht="15" customHeight="1">
      <c r="A30" s="35"/>
      <c r="B30" s="30"/>
      <c r="C30" s="30"/>
      <c r="D30" s="30"/>
      <c r="E30" s="36"/>
      <c r="F30" s="30"/>
      <c r="G30" s="30"/>
      <c r="H30" s="30"/>
      <c r="I30" s="30"/>
      <c r="J30" s="35"/>
      <c r="K30" s="30"/>
      <c r="L30" s="30"/>
      <c r="M30" s="30"/>
      <c r="N30" s="32"/>
      <c r="O30" s="30"/>
      <c r="P30" s="30"/>
      <c r="Q30" s="30"/>
      <c r="R30" s="33"/>
      <c r="S30" s="33"/>
      <c r="T30" s="33"/>
      <c r="U30" s="29"/>
    </row>
    <row r="31" spans="1:21" ht="9" customHeight="1">
      <c r="A31" s="34"/>
      <c r="B31" s="31"/>
      <c r="C31" s="31"/>
      <c r="D31" s="31"/>
      <c r="E31" s="31"/>
      <c r="F31" s="34"/>
      <c r="G31" s="34"/>
      <c r="H31" s="34"/>
      <c r="I31" s="34"/>
      <c r="J31" s="34"/>
      <c r="K31" s="31"/>
      <c r="L31" s="31"/>
      <c r="M31" s="31"/>
      <c r="N31" s="31"/>
      <c r="O31" s="34"/>
      <c r="P31" s="34"/>
      <c r="Q31" s="34"/>
      <c r="R31" s="33"/>
      <c r="S31" s="33"/>
      <c r="T31" s="33"/>
      <c r="U31" s="29"/>
    </row>
  </sheetData>
  <sheetProtection/>
  <mergeCells count="31">
    <mergeCell ref="I12:J12"/>
    <mergeCell ref="A22:G22"/>
    <mergeCell ref="E12:F12"/>
    <mergeCell ref="A20:B20"/>
    <mergeCell ref="Q12:R12"/>
    <mergeCell ref="K12:L12"/>
    <mergeCell ref="G12:H12"/>
    <mergeCell ref="C12:D12"/>
    <mergeCell ref="A12:A13"/>
    <mergeCell ref="M12:N12"/>
    <mergeCell ref="B12:B13"/>
    <mergeCell ref="U12:V12"/>
    <mergeCell ref="I2:K2"/>
    <mergeCell ref="B2:B3"/>
    <mergeCell ref="A2:A3"/>
    <mergeCell ref="X2:Z2"/>
    <mergeCell ref="O12:P12"/>
    <mergeCell ref="S12:T12"/>
    <mergeCell ref="O2:Q2"/>
    <mergeCell ref="R2:T2"/>
    <mergeCell ref="W12:W13"/>
    <mergeCell ref="AG2:AG3"/>
    <mergeCell ref="A10:B10"/>
    <mergeCell ref="A1:AG1"/>
    <mergeCell ref="A11:W11"/>
    <mergeCell ref="L2:N2"/>
    <mergeCell ref="C2:E2"/>
    <mergeCell ref="F2:H2"/>
    <mergeCell ref="AD2:AF2"/>
    <mergeCell ref="AA2:AC2"/>
    <mergeCell ref="U2:W2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31"/>
  <sheetViews>
    <sheetView zoomScale="75" zoomScaleNormal="75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98" t="s">
        <v>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6" ht="21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64"/>
      <c r="J2" s="192" t="s">
        <v>1</v>
      </c>
      <c r="K2" s="192"/>
      <c r="L2" s="192"/>
      <c r="M2" s="192"/>
      <c r="N2" s="192"/>
      <c r="O2" s="192"/>
      <c r="P2" s="192"/>
      <c r="Q2" s="192"/>
      <c r="R2" s="66"/>
      <c r="S2" s="193" t="s">
        <v>2</v>
      </c>
      <c r="T2" s="193"/>
      <c r="U2" s="193"/>
      <c r="V2" s="193"/>
      <c r="W2" s="193"/>
      <c r="X2" s="193"/>
      <c r="Y2" s="193"/>
      <c r="Z2" s="193"/>
    </row>
    <row r="3" spans="1:26" ht="18" customHeight="1">
      <c r="A3" s="179" t="s">
        <v>23</v>
      </c>
      <c r="B3" s="180"/>
      <c r="C3" s="180"/>
      <c r="D3" s="181"/>
      <c r="E3" s="193" t="s">
        <v>24</v>
      </c>
      <c r="F3" s="193"/>
      <c r="G3" s="193"/>
      <c r="H3" s="193"/>
      <c r="I3" s="64"/>
      <c r="J3" s="192" t="s">
        <v>23</v>
      </c>
      <c r="K3" s="192"/>
      <c r="L3" s="192"/>
      <c r="M3" s="192"/>
      <c r="N3" s="192" t="s">
        <v>24</v>
      </c>
      <c r="O3" s="192"/>
      <c r="P3" s="192"/>
      <c r="Q3" s="192"/>
      <c r="R3" s="66"/>
      <c r="S3" s="193" t="s">
        <v>23</v>
      </c>
      <c r="T3" s="193"/>
      <c r="U3" s="193"/>
      <c r="V3" s="193"/>
      <c r="W3" s="193" t="s">
        <v>24</v>
      </c>
      <c r="X3" s="193"/>
      <c r="Y3" s="193"/>
      <c r="Z3" s="193"/>
    </row>
    <row r="4" spans="1:26" ht="18" customHeight="1">
      <c r="A4" s="43" t="s">
        <v>26</v>
      </c>
      <c r="B4" s="43" t="s">
        <v>14</v>
      </c>
      <c r="C4" s="43" t="s">
        <v>15</v>
      </c>
      <c r="D4" s="43" t="s">
        <v>16</v>
      </c>
      <c r="E4" s="43" t="s">
        <v>26</v>
      </c>
      <c r="F4" s="43" t="s">
        <v>14</v>
      </c>
      <c r="G4" s="43" t="s">
        <v>15</v>
      </c>
      <c r="H4" s="43" t="s">
        <v>16</v>
      </c>
      <c r="I4" s="64"/>
      <c r="J4" s="60" t="s">
        <v>26</v>
      </c>
      <c r="K4" s="60" t="s">
        <v>14</v>
      </c>
      <c r="L4" s="60" t="s">
        <v>15</v>
      </c>
      <c r="M4" s="60" t="s">
        <v>16</v>
      </c>
      <c r="N4" s="60" t="s">
        <v>26</v>
      </c>
      <c r="O4" s="60" t="s">
        <v>14</v>
      </c>
      <c r="P4" s="60" t="s">
        <v>15</v>
      </c>
      <c r="Q4" s="60" t="s">
        <v>16</v>
      </c>
      <c r="R4" s="66"/>
      <c r="S4" s="43" t="s">
        <v>26</v>
      </c>
      <c r="T4" s="43" t="s">
        <v>14</v>
      </c>
      <c r="U4" s="43" t="s">
        <v>15</v>
      </c>
      <c r="V4" s="43" t="s">
        <v>16</v>
      </c>
      <c r="W4" s="43" t="s">
        <v>26</v>
      </c>
      <c r="X4" s="43" t="s">
        <v>14</v>
      </c>
      <c r="Y4" s="43" t="s">
        <v>15</v>
      </c>
      <c r="Z4" s="43" t="s">
        <v>16</v>
      </c>
    </row>
    <row r="5" spans="1:31" ht="18" customHeight="1">
      <c r="A5" s="46" t="str">
        <f>T!B11</f>
        <v>ANKA SPOR</v>
      </c>
      <c r="B5" s="47">
        <f>IF(F!C6&gt;F!D6,AD$5,AE$5)</f>
        <v>0</v>
      </c>
      <c r="C5" s="47">
        <f>IF(F!C6=F!D6,AD$5,AE$5)</f>
        <v>0</v>
      </c>
      <c r="D5" s="47">
        <f>IF(F!C6&lt;F!D6,AD$5,AE$5)</f>
        <v>1</v>
      </c>
      <c r="E5" s="46" t="str">
        <f>T!B6</f>
        <v>BAĞLARBAŞI</v>
      </c>
      <c r="F5" s="47">
        <f>IF(F!D6&gt;F!C6,AD$5,AE$5)</f>
        <v>1</v>
      </c>
      <c r="G5" s="47">
        <f>IF(F!C6=F!D6,AD$5,AE$5)</f>
        <v>0</v>
      </c>
      <c r="H5" s="47">
        <f>IF(F!C6&gt;F!D6,AD$5,AE$5)</f>
        <v>0</v>
      </c>
      <c r="I5" s="53"/>
      <c r="J5" s="44" t="str">
        <f>T!B6</f>
        <v>BAĞLARBAŞI</v>
      </c>
      <c r="K5" s="45">
        <f>IF(F!H6&gt;F!I6,AD$5,AE$5)</f>
        <v>1</v>
      </c>
      <c r="L5" s="45">
        <f>IF(F!H6=F!I6,AD$5,AE$5)</f>
        <v>0</v>
      </c>
      <c r="M5" s="45">
        <f>IF(F!H6&lt;F!I6,AD$5,AE$5)</f>
        <v>0</v>
      </c>
      <c r="N5" s="44" t="str">
        <f>T!B10</f>
        <v>C.PINAR TİGEM</v>
      </c>
      <c r="O5" s="45">
        <f>IF(F!H6&lt;F!I6,AD$5,AE$5)</f>
        <v>0</v>
      </c>
      <c r="P5" s="45">
        <f>IF(F!H6=F!I6,AD$5,AE$5)</f>
        <v>0</v>
      </c>
      <c r="Q5" s="45">
        <f>IF(F!H6&gt;F!I6,AD$5,AE$5)</f>
        <v>1</v>
      </c>
      <c r="R5" s="66"/>
      <c r="S5" s="46" t="str">
        <f>T!B6</f>
        <v>BAĞLARBAŞI</v>
      </c>
      <c r="T5" s="47">
        <f>IF(F!M6&gt;F!N6,AD$5,AE$5)</f>
        <v>0</v>
      </c>
      <c r="U5" s="47">
        <f>IF(F!M6=F!N6,AD$5,AE$5)</f>
        <v>1</v>
      </c>
      <c r="V5" s="47">
        <f>IF(F!M6&lt;F!N6,AD$5,AE$5)</f>
        <v>0</v>
      </c>
      <c r="W5" s="46" t="str">
        <f>T!B9</f>
        <v>B.ŞEHİR BLD.</v>
      </c>
      <c r="X5" s="47">
        <f>IF(F!M6&lt;F!N6,AD$5,AE$5)</f>
        <v>0</v>
      </c>
      <c r="Y5" s="47">
        <f>IF(F!M6=F!N6,AD$5,AE$5)</f>
        <v>1</v>
      </c>
      <c r="Z5" s="47">
        <f>IF(F!M6&gt;F!N6,AD$5,AE$5)</f>
        <v>0</v>
      </c>
      <c r="AD5">
        <v>1</v>
      </c>
      <c r="AE5">
        <v>0</v>
      </c>
    </row>
    <row r="6" spans="1:26" ht="18" customHeight="1">
      <c r="A6" s="46" t="str">
        <f>T!B10</f>
        <v>C.PINAR TİGEM</v>
      </c>
      <c r="B6" s="47">
        <f>IF(F!C7&gt;F!D7,AD$5,AE$5)</f>
        <v>0</v>
      </c>
      <c r="C6" s="47">
        <f>IF(F!C7=F!D7,AD$5,AE$5)</f>
        <v>0</v>
      </c>
      <c r="D6" s="47">
        <f>IF(F!C7&lt;F!D7,AD$5,AE$5)</f>
        <v>1</v>
      </c>
      <c r="E6" s="46" t="str">
        <f>T!B7</f>
        <v>KARAKÖPRÜ SPOR</v>
      </c>
      <c r="F6" s="47">
        <f>IF(F!D7&gt;F!C7,AD$5,AE$5)</f>
        <v>1</v>
      </c>
      <c r="G6" s="47">
        <f>IF(F!C7=F!D7,AD$5,AE$5)</f>
        <v>0</v>
      </c>
      <c r="H6" s="47">
        <f>IF(F!C7&gt;F!D7,AD$5,AE$5)</f>
        <v>0</v>
      </c>
      <c r="I6" s="53"/>
      <c r="J6" s="44" t="str">
        <f>T!B9</f>
        <v>B.ŞEHİR BLD.</v>
      </c>
      <c r="K6" s="45">
        <f>IF(F!H7&gt;F!I7,AD$5,AE$5)</f>
        <v>1</v>
      </c>
      <c r="L6" s="45">
        <f>IF(F!H7=F!I7,AD$5,AE$5)</f>
        <v>0</v>
      </c>
      <c r="M6" s="45">
        <f>IF(F!H7&lt;F!I7,AD$5,AE$5)</f>
        <v>0</v>
      </c>
      <c r="N6" s="44" t="str">
        <f>T!B11</f>
        <v>ANKA SPOR</v>
      </c>
      <c r="O6" s="45">
        <f>IF(F!H7&lt;F!I7,AD$5,AE$5)</f>
        <v>0</v>
      </c>
      <c r="P6" s="45">
        <f>IF(F!H7=F!I7,AD$5,AE$5)</f>
        <v>0</v>
      </c>
      <c r="Q6" s="45">
        <f>IF(F!H7&gt;F!I7,AD$5,AE$5)</f>
        <v>1</v>
      </c>
      <c r="R6" s="66"/>
      <c r="S6" s="46" t="str">
        <f>T!B10</f>
        <v>C.PINAR TİGEM</v>
      </c>
      <c r="T6" s="47">
        <f>IF(F!M7&gt;F!N7,AD$5,AE$5)</f>
        <v>0</v>
      </c>
      <c r="U6" s="47">
        <f>IF(F!M7=F!N7,AD$5,AE$5)</f>
        <v>1</v>
      </c>
      <c r="V6" s="47">
        <f>IF(F!M7&lt;F!N7,AD$5,AE$5)</f>
        <v>0</v>
      </c>
      <c r="W6" s="46" t="str">
        <f>T!B8</f>
        <v>V.ŞEHİR EĞİTİM</v>
      </c>
      <c r="X6" s="47">
        <f>IF(F!M7&lt;F!N7,AD$5,AE$5)</f>
        <v>0</v>
      </c>
      <c r="Y6" s="47">
        <f>IF(F!M7=F!N7,AD$5,AE$5)</f>
        <v>1</v>
      </c>
      <c r="Z6" s="47">
        <f>IF(F!M7&gt;F!N7,AD$5,AE$5)</f>
        <v>0</v>
      </c>
    </row>
    <row r="7" spans="1:26" ht="18" customHeight="1">
      <c r="A7" s="46" t="str">
        <f>T!B8</f>
        <v>V.ŞEHİR EĞİTİM</v>
      </c>
      <c r="B7" s="47">
        <f>IF(F!C8&gt;F!D8,AD$5,AE$5)</f>
        <v>0</v>
      </c>
      <c r="C7" s="47">
        <f>IF(F!C8=F!D8,AD$5,AE$5)</f>
        <v>0</v>
      </c>
      <c r="D7" s="47">
        <f>IF(F!C8&lt;F!D8,AD$5,AE$5)</f>
        <v>1</v>
      </c>
      <c r="E7" s="46" t="str">
        <f>T!B9</f>
        <v>B.ŞEHİR BLD.</v>
      </c>
      <c r="F7" s="47">
        <f>IF(F!D8&gt;F!C8,AD$5,AE$5)</f>
        <v>1</v>
      </c>
      <c r="G7" s="47">
        <f>IF(F!C8=F!D8,AD$5,AE$5)</f>
        <v>0</v>
      </c>
      <c r="H7" s="47">
        <f>IF(F!C8&gt;F!D8,AD$5,AE$5)</f>
        <v>0</v>
      </c>
      <c r="I7" s="53"/>
      <c r="J7" s="44" t="str">
        <f>T!B7</f>
        <v>KARAKÖPRÜ SPOR</v>
      </c>
      <c r="K7" s="45">
        <f>IF(F!H8&gt;F!I8,AD$5,AE$5)</f>
        <v>1</v>
      </c>
      <c r="L7" s="45">
        <f>IF(F!H8=F!I8,AD$5,AE$5)</f>
        <v>0</v>
      </c>
      <c r="M7" s="45">
        <f>IF(F!H8&lt;F!I8,AD$5,AE$5)</f>
        <v>0</v>
      </c>
      <c r="N7" s="44" t="str">
        <f>T!B8</f>
        <v>V.ŞEHİR EĞİTİM</v>
      </c>
      <c r="O7" s="45">
        <f>IF(F!H8&lt;F!I8,AD$5,AE$5)</f>
        <v>0</v>
      </c>
      <c r="P7" s="45">
        <f>IF(F!H8=F!I8,AD$5,AE$5)</f>
        <v>0</v>
      </c>
      <c r="Q7" s="45">
        <f>IF(F!H8&gt;F!I8,AD$5,AE$5)</f>
        <v>1</v>
      </c>
      <c r="R7" s="66"/>
      <c r="S7" s="46" t="str">
        <f>T!B11</f>
        <v>ANKA SPOR</v>
      </c>
      <c r="T7" s="47">
        <f>IF(F!M8&gt;F!N8,AD$5,AE$5)</f>
        <v>0</v>
      </c>
      <c r="U7" s="47">
        <f>IF(F!M8=F!N8,AD$5,AE$5)</f>
        <v>1</v>
      </c>
      <c r="V7" s="47">
        <f>IF(F!M8&lt;F!N8,AD$5,AE$5)</f>
        <v>0</v>
      </c>
      <c r="W7" s="46" t="str">
        <f>T!B7</f>
        <v>KARAKÖPRÜ SPOR</v>
      </c>
      <c r="X7" s="47">
        <f>IF(F!M8&lt;F!N8,AD$5,AE$5)</f>
        <v>0</v>
      </c>
      <c r="Y7" s="47">
        <f>IF(F!M8=F!N8,AD$5,AE$5)</f>
        <v>1</v>
      </c>
      <c r="Z7" s="47">
        <f>IF(F!M8&gt;F!N8,AD$5,AE$5)</f>
        <v>0</v>
      </c>
    </row>
    <row r="8" spans="1:26" ht="9" customHeight="1">
      <c r="A8" s="195"/>
      <c r="B8" s="195"/>
      <c r="C8" s="195"/>
      <c r="D8" s="195"/>
      <c r="E8" s="195"/>
      <c r="F8" s="195"/>
      <c r="G8" s="195"/>
      <c r="H8" s="195"/>
      <c r="I8" s="65"/>
      <c r="J8" s="62"/>
      <c r="K8" s="61"/>
      <c r="L8" s="61"/>
      <c r="M8" s="61"/>
      <c r="N8" s="61"/>
      <c r="O8" s="62"/>
      <c r="P8" s="62"/>
      <c r="Q8" s="62"/>
      <c r="R8" s="66"/>
      <c r="S8" s="195"/>
      <c r="T8" s="195"/>
      <c r="U8" s="195"/>
      <c r="V8" s="195"/>
      <c r="W8" s="195"/>
      <c r="X8" s="195"/>
      <c r="Y8" s="195"/>
      <c r="Z8" s="195"/>
    </row>
    <row r="9" spans="1:26" ht="21" customHeight="1">
      <c r="A9" s="193" t="s">
        <v>3</v>
      </c>
      <c r="B9" s="193"/>
      <c r="C9" s="193"/>
      <c r="D9" s="193"/>
      <c r="E9" s="193"/>
      <c r="F9" s="193"/>
      <c r="G9" s="193"/>
      <c r="H9" s="193"/>
      <c r="I9" s="64"/>
      <c r="J9" s="192" t="s">
        <v>4</v>
      </c>
      <c r="K9" s="192"/>
      <c r="L9" s="192"/>
      <c r="M9" s="192"/>
      <c r="N9" s="192"/>
      <c r="O9" s="192"/>
      <c r="P9" s="192"/>
      <c r="Q9" s="192"/>
      <c r="R9" s="66"/>
      <c r="S9" s="193" t="s">
        <v>5</v>
      </c>
      <c r="T9" s="193"/>
      <c r="U9" s="193"/>
      <c r="V9" s="193"/>
      <c r="W9" s="193"/>
      <c r="X9" s="193"/>
      <c r="Y9" s="193"/>
      <c r="Z9" s="193"/>
    </row>
    <row r="10" spans="1:26" ht="18" customHeight="1">
      <c r="A10" s="193" t="s">
        <v>23</v>
      </c>
      <c r="B10" s="193"/>
      <c r="C10" s="193"/>
      <c r="D10" s="193"/>
      <c r="E10" s="193" t="s">
        <v>24</v>
      </c>
      <c r="F10" s="193"/>
      <c r="G10" s="193"/>
      <c r="H10" s="193"/>
      <c r="I10" s="64"/>
      <c r="J10" s="192" t="s">
        <v>23</v>
      </c>
      <c r="K10" s="192"/>
      <c r="L10" s="192"/>
      <c r="M10" s="192"/>
      <c r="N10" s="60"/>
      <c r="O10" s="192" t="s">
        <v>24</v>
      </c>
      <c r="P10" s="192"/>
      <c r="Q10" s="192"/>
      <c r="R10" s="66"/>
      <c r="S10" s="193" t="s">
        <v>23</v>
      </c>
      <c r="T10" s="193"/>
      <c r="U10" s="193"/>
      <c r="V10" s="193"/>
      <c r="W10" s="43"/>
      <c r="X10" s="193" t="s">
        <v>24</v>
      </c>
      <c r="Y10" s="193"/>
      <c r="Z10" s="193"/>
    </row>
    <row r="11" spans="1:26" ht="18" customHeight="1">
      <c r="A11" s="43" t="s">
        <v>26</v>
      </c>
      <c r="B11" s="43" t="s">
        <v>14</v>
      </c>
      <c r="C11" s="43" t="s">
        <v>15</v>
      </c>
      <c r="D11" s="43" t="s">
        <v>16</v>
      </c>
      <c r="E11" s="43" t="s">
        <v>26</v>
      </c>
      <c r="F11" s="43" t="s">
        <v>14</v>
      </c>
      <c r="G11" s="43" t="s">
        <v>15</v>
      </c>
      <c r="H11" s="43" t="s">
        <v>16</v>
      </c>
      <c r="I11" s="64"/>
      <c r="J11" s="60" t="s">
        <v>26</v>
      </c>
      <c r="K11" s="60" t="s">
        <v>14</v>
      </c>
      <c r="L11" s="60" t="s">
        <v>15</v>
      </c>
      <c r="M11" s="60" t="s">
        <v>16</v>
      </c>
      <c r="N11" s="60" t="s">
        <v>26</v>
      </c>
      <c r="O11" s="60" t="s">
        <v>14</v>
      </c>
      <c r="P11" s="60" t="s">
        <v>15</v>
      </c>
      <c r="Q11" s="60" t="s">
        <v>16</v>
      </c>
      <c r="R11" s="66"/>
      <c r="S11" s="43" t="s">
        <v>26</v>
      </c>
      <c r="T11" s="43" t="s">
        <v>14</v>
      </c>
      <c r="U11" s="43" t="s">
        <v>15</v>
      </c>
      <c r="V11" s="43" t="s">
        <v>16</v>
      </c>
      <c r="W11" s="43" t="s">
        <v>26</v>
      </c>
      <c r="X11" s="43" t="s">
        <v>14</v>
      </c>
      <c r="Y11" s="43" t="s">
        <v>15</v>
      </c>
      <c r="Z11" s="43" t="s">
        <v>16</v>
      </c>
    </row>
    <row r="12" spans="1:26" ht="18" customHeight="1">
      <c r="A12" s="46" t="str">
        <f>T!B8</f>
        <v>V.ŞEHİR EĞİTİM</v>
      </c>
      <c r="B12" s="47">
        <f>IF(F!C13&gt;F!D13,AD$5,AE$5)</f>
        <v>0</v>
      </c>
      <c r="C12" s="47">
        <f>IF(F!C13=F!D13,AD$5,AE$5)</f>
        <v>1</v>
      </c>
      <c r="D12" s="47">
        <f>IF(F!C13&lt;F!D13,AD$5,AE$5)</f>
        <v>0</v>
      </c>
      <c r="E12" s="46" t="str">
        <f>T!B6</f>
        <v>BAĞLARBAŞI</v>
      </c>
      <c r="F12" s="47">
        <f>IF(F!D13&gt;F!C13,AD$5,AE$5)</f>
        <v>0</v>
      </c>
      <c r="G12" s="47">
        <f>IF(F!C13=F!D13,AD$5,AE$5)</f>
        <v>1</v>
      </c>
      <c r="H12" s="47">
        <f>IF(F!C13&gt;F!D13,AD$5,AE$5)</f>
        <v>0</v>
      </c>
      <c r="I12" s="53"/>
      <c r="J12" s="44" t="str">
        <f>T!B6</f>
        <v>BAĞLARBAŞI</v>
      </c>
      <c r="K12" s="45">
        <f>IF(F!H13&gt;F!I13,AD$5,AE$5)</f>
        <v>0</v>
      </c>
      <c r="L12" s="45">
        <f>IF(F!H13=F!I13,AD$5,AE$5)</f>
        <v>1</v>
      </c>
      <c r="M12" s="45">
        <f>IF(F!H13&lt;F!I13,AD$5,AE$5)</f>
        <v>0</v>
      </c>
      <c r="N12" s="44" t="str">
        <f>T!B7</f>
        <v>KARAKÖPRÜ SPOR</v>
      </c>
      <c r="O12" s="45">
        <f>IF(F!H13&lt;F!I13,AD$5,AE$5)</f>
        <v>0</v>
      </c>
      <c r="P12" s="45">
        <f>IF(F!H13=F!I13,AD$5,AE$5)</f>
        <v>1</v>
      </c>
      <c r="Q12" s="45">
        <f>IF(F!H13&gt;F!I13,AD$5,AE$5)</f>
        <v>0</v>
      </c>
      <c r="R12" s="66"/>
      <c r="S12" s="46" t="str">
        <f>T!B6</f>
        <v>BAĞLARBAŞI</v>
      </c>
      <c r="T12" s="47">
        <f>IF(F!M13&gt;F!N13,AD$5,AE$5)</f>
        <v>0</v>
      </c>
      <c r="U12" s="47">
        <f>IF(F!M13=F!N13,AD$5,AE$5)</f>
        <v>1</v>
      </c>
      <c r="V12" s="47">
        <f>IF(F!M13&lt;F!N13,AD$5,AE$5)</f>
        <v>0</v>
      </c>
      <c r="W12" s="46" t="str">
        <f>T!B11</f>
        <v>ANKA SPOR</v>
      </c>
      <c r="X12" s="47">
        <f>IF(F!M13&lt;F!N13,AD$5,AE$5)</f>
        <v>0</v>
      </c>
      <c r="Y12" s="47">
        <f>IF(F!M13=F!N13,AD$5,AE$5)</f>
        <v>1</v>
      </c>
      <c r="Z12" s="47">
        <f>IF(F!M13&gt;F!N13,AD$5,AE$5)</f>
        <v>0</v>
      </c>
    </row>
    <row r="13" spans="1:26" ht="18" customHeight="1">
      <c r="A13" s="46" t="str">
        <f>T!B7</f>
        <v>KARAKÖPRÜ SPOR</v>
      </c>
      <c r="B13" s="47">
        <f>IF(F!C14&gt;F!D14,AD$5,AE$5)</f>
        <v>0</v>
      </c>
      <c r="C13" s="47">
        <f>IF(F!C14=F!D14,AD$5,AE$5)</f>
        <v>1</v>
      </c>
      <c r="D13" s="47">
        <f>IF(F!C14&lt;F!D14,AD$5,AE$5)</f>
        <v>0</v>
      </c>
      <c r="E13" s="46" t="str">
        <f>T!B9</f>
        <v>B.ŞEHİR BLD.</v>
      </c>
      <c r="F13" s="47">
        <f>IF(F!D14&gt;F!C14,AD$5,AE$5)</f>
        <v>0</v>
      </c>
      <c r="G13" s="47">
        <f>IF(F!C14=F!D14,AD$5,AE$5)</f>
        <v>1</v>
      </c>
      <c r="H13" s="47">
        <f>IF(F!C14&gt;F!D14,AD$5,AE$5)</f>
        <v>0</v>
      </c>
      <c r="I13" s="53"/>
      <c r="J13" s="44" t="str">
        <f>T!B11</f>
        <v>ANKA SPOR</v>
      </c>
      <c r="K13" s="45">
        <f>IF(F!H14&gt;F!I14,AD$5,AE$5)</f>
        <v>0</v>
      </c>
      <c r="L13" s="45">
        <f>IF(F!H14=F!I14,AD$5,AE$5)</f>
        <v>1</v>
      </c>
      <c r="M13" s="45">
        <f>IF(F!H14&lt;F!I14,AD$5,AE$5)</f>
        <v>0</v>
      </c>
      <c r="N13" s="44" t="str">
        <f>T!B8</f>
        <v>V.ŞEHİR EĞİTİM</v>
      </c>
      <c r="O13" s="45">
        <f>IF(F!H14&lt;F!I14,AD$5,AE$5)</f>
        <v>0</v>
      </c>
      <c r="P13" s="45">
        <f>IF(F!H14=F!I14,AD$5,AE$5)</f>
        <v>1</v>
      </c>
      <c r="Q13" s="45">
        <f>IF(F!H14&gt;F!I14,AD$5,AE$5)</f>
        <v>0</v>
      </c>
      <c r="R13" s="66"/>
      <c r="S13" s="46" t="str">
        <f>T!B7</f>
        <v>KARAKÖPRÜ SPOR</v>
      </c>
      <c r="T13" s="47">
        <f>IF(F!M14&gt;F!N14,AD$5,AE$5)</f>
        <v>0</v>
      </c>
      <c r="U13" s="47">
        <f>IF(F!M14=F!N14,AD$5,AE$5)</f>
        <v>1</v>
      </c>
      <c r="V13" s="47">
        <f>IF(F!M14&lt;F!N14,AD$5,AE$5)</f>
        <v>0</v>
      </c>
      <c r="W13" s="46" t="str">
        <f>T!B10</f>
        <v>C.PINAR TİGEM</v>
      </c>
      <c r="X13" s="47">
        <f>IF(F!M14&lt;F!N14,AD$5,AE$5)</f>
        <v>0</v>
      </c>
      <c r="Y13" s="47">
        <f>IF(F!M14=F!N14,AD$5,AE$5)</f>
        <v>1</v>
      </c>
      <c r="Z13" s="47">
        <f>IF(F!M14&gt;F!N14,AD$5,AE$5)</f>
        <v>0</v>
      </c>
    </row>
    <row r="14" spans="1:26" ht="18" customHeight="1">
      <c r="A14" s="46" t="str">
        <f>T!B10</f>
        <v>C.PINAR TİGEM</v>
      </c>
      <c r="B14" s="47">
        <f>IF(F!C15&gt;F!D15,AD$5,AE$5)</f>
        <v>0</v>
      </c>
      <c r="C14" s="47">
        <f>IF(F!C15=F!D15,AD$5,AE$5)</f>
        <v>1</v>
      </c>
      <c r="D14" s="47">
        <f>IF(F!C15&lt;F!D15,AD$5,AE$5)</f>
        <v>0</v>
      </c>
      <c r="E14" s="46" t="str">
        <f>T!B11</f>
        <v>ANKA SPOR</v>
      </c>
      <c r="F14" s="47">
        <f>IF(F!D15&gt;F!C15,AD$5,AE$5)</f>
        <v>0</v>
      </c>
      <c r="G14" s="47">
        <f>IF(F!C15=F!D15,AD$5,AE$5)</f>
        <v>1</v>
      </c>
      <c r="H14" s="47">
        <f>IF(F!C15&gt;F!D15,AD$5,AE$5)</f>
        <v>0</v>
      </c>
      <c r="I14" s="53"/>
      <c r="J14" s="44" t="str">
        <f>T!B9</f>
        <v>B.ŞEHİR BLD.</v>
      </c>
      <c r="K14" s="45">
        <f>IF(F!H15&gt;F!I15,AD$5,AE$5)</f>
        <v>0</v>
      </c>
      <c r="L14" s="45">
        <f>IF(F!H15=F!I15,AD$5,AE$5)</f>
        <v>1</v>
      </c>
      <c r="M14" s="45">
        <f>IF(F!H15&lt;F!I15,AD$5,AE$5)</f>
        <v>0</v>
      </c>
      <c r="N14" s="44" t="str">
        <f>T!B10</f>
        <v>C.PINAR TİGEM</v>
      </c>
      <c r="O14" s="45">
        <f>IF(F!H15&lt;F!I15,AD$5,AE$5)</f>
        <v>0</v>
      </c>
      <c r="P14" s="45">
        <f>IF(F!H15=F!I15,AD$5,AE$5)</f>
        <v>1</v>
      </c>
      <c r="Q14" s="45">
        <f>IF(F!H15&gt;F!I15,AD$5,AE$5)</f>
        <v>0</v>
      </c>
      <c r="R14" s="66"/>
      <c r="S14" s="46" t="str">
        <f>T!B9</f>
        <v>B.ŞEHİR BLD.</v>
      </c>
      <c r="T14" s="47">
        <f>IF(F!M15&gt;F!N15,AD$5,AE$5)</f>
        <v>0</v>
      </c>
      <c r="U14" s="47">
        <f>IF(F!M15=F!N15,AD$5,AE$5)</f>
        <v>1</v>
      </c>
      <c r="V14" s="47">
        <f>IF(F!M15&lt;F!N15,AD$5,AE$5)</f>
        <v>0</v>
      </c>
      <c r="W14" s="46" t="str">
        <f>T!B8</f>
        <v>V.ŞEHİR EĞİTİM</v>
      </c>
      <c r="X14" s="47">
        <f>IF(F!M15&lt;F!N15,AD$5,AE$5)</f>
        <v>0</v>
      </c>
      <c r="Y14" s="47">
        <f>IF(F!M15=F!N15,AD$5,AE$5)</f>
        <v>1</v>
      </c>
      <c r="Z14" s="47">
        <f>IF(F!M15&gt;F!N15,AD$5,AE$5)</f>
        <v>0</v>
      </c>
    </row>
    <row r="15" spans="1:26" ht="9" customHeight="1">
      <c r="A15" s="195"/>
      <c r="B15" s="195"/>
      <c r="C15" s="195"/>
      <c r="D15" s="195"/>
      <c r="E15" s="195"/>
      <c r="F15" s="195"/>
      <c r="G15" s="195"/>
      <c r="H15" s="195"/>
      <c r="I15" s="65"/>
      <c r="J15" s="63"/>
      <c r="K15" s="61"/>
      <c r="L15" s="61"/>
      <c r="M15" s="61"/>
      <c r="N15" s="61"/>
      <c r="O15" s="62"/>
      <c r="P15" s="62"/>
      <c r="Q15" s="62"/>
      <c r="R15" s="66"/>
      <c r="S15" s="195"/>
      <c r="T15" s="195"/>
      <c r="U15" s="195"/>
      <c r="V15" s="195"/>
      <c r="W15" s="195"/>
      <c r="X15" s="195"/>
      <c r="Y15" s="195"/>
      <c r="Z15" s="195"/>
    </row>
    <row r="16" spans="1:27" ht="21" customHeight="1">
      <c r="A16" s="179" t="s">
        <v>6</v>
      </c>
      <c r="B16" s="180"/>
      <c r="C16" s="180"/>
      <c r="D16" s="180"/>
      <c r="E16" s="180"/>
      <c r="F16" s="180"/>
      <c r="G16" s="180"/>
      <c r="H16" s="181"/>
      <c r="I16" s="64"/>
      <c r="J16" s="176" t="s">
        <v>29</v>
      </c>
      <c r="K16" s="177"/>
      <c r="L16" s="177"/>
      <c r="M16" s="177"/>
      <c r="N16" s="177"/>
      <c r="O16" s="177"/>
      <c r="P16" s="177"/>
      <c r="Q16" s="178"/>
      <c r="R16" s="67"/>
      <c r="S16" s="179" t="s">
        <v>30</v>
      </c>
      <c r="T16" s="180"/>
      <c r="U16" s="180"/>
      <c r="V16" s="180"/>
      <c r="W16" s="180"/>
      <c r="X16" s="180"/>
      <c r="Y16" s="180"/>
      <c r="Z16" s="181"/>
      <c r="AA16" s="13"/>
    </row>
    <row r="17" spans="1:27" ht="18" customHeight="1">
      <c r="A17" s="196" t="s">
        <v>23</v>
      </c>
      <c r="B17" s="196"/>
      <c r="C17" s="196"/>
      <c r="D17" s="197"/>
      <c r="E17" s="179" t="s">
        <v>24</v>
      </c>
      <c r="F17" s="180"/>
      <c r="G17" s="180"/>
      <c r="H17" s="181"/>
      <c r="I17" s="64"/>
      <c r="J17" s="192" t="s">
        <v>23</v>
      </c>
      <c r="K17" s="192"/>
      <c r="L17" s="192"/>
      <c r="M17" s="192"/>
      <c r="N17" s="176" t="s">
        <v>24</v>
      </c>
      <c r="O17" s="177"/>
      <c r="P17" s="177"/>
      <c r="Q17" s="178"/>
      <c r="R17" s="67"/>
      <c r="S17" s="193" t="s">
        <v>23</v>
      </c>
      <c r="T17" s="193"/>
      <c r="U17" s="193"/>
      <c r="V17" s="193"/>
      <c r="W17" s="179" t="s">
        <v>24</v>
      </c>
      <c r="X17" s="180"/>
      <c r="Y17" s="180"/>
      <c r="Z17" s="181"/>
      <c r="AA17" s="13"/>
    </row>
    <row r="18" spans="1:27" ht="18" customHeight="1">
      <c r="A18" s="43" t="s">
        <v>26</v>
      </c>
      <c r="B18" s="43" t="s">
        <v>14</v>
      </c>
      <c r="C18" s="43" t="s">
        <v>15</v>
      </c>
      <c r="D18" s="43" t="s">
        <v>16</v>
      </c>
      <c r="E18" s="43" t="s">
        <v>26</v>
      </c>
      <c r="F18" s="43" t="s">
        <v>14</v>
      </c>
      <c r="G18" s="43" t="s">
        <v>15</v>
      </c>
      <c r="H18" s="43" t="s">
        <v>16</v>
      </c>
      <c r="I18" s="64"/>
      <c r="J18" s="60" t="s">
        <v>26</v>
      </c>
      <c r="K18" s="60" t="s">
        <v>14</v>
      </c>
      <c r="L18" s="60" t="s">
        <v>15</v>
      </c>
      <c r="M18" s="60" t="s">
        <v>16</v>
      </c>
      <c r="N18" s="60" t="s">
        <v>26</v>
      </c>
      <c r="O18" s="60" t="s">
        <v>14</v>
      </c>
      <c r="P18" s="60" t="s">
        <v>15</v>
      </c>
      <c r="Q18" s="60" t="s">
        <v>16</v>
      </c>
      <c r="R18" s="67"/>
      <c r="S18" s="43" t="s">
        <v>26</v>
      </c>
      <c r="T18" s="43" t="s">
        <v>14</v>
      </c>
      <c r="U18" s="43" t="s">
        <v>15</v>
      </c>
      <c r="V18" s="43" t="s">
        <v>16</v>
      </c>
      <c r="W18" s="43" t="s">
        <v>26</v>
      </c>
      <c r="X18" s="43" t="s">
        <v>14</v>
      </c>
      <c r="Y18" s="43" t="s">
        <v>15</v>
      </c>
      <c r="Z18" s="43" t="s">
        <v>16</v>
      </c>
      <c r="AA18" s="13"/>
    </row>
    <row r="19" spans="1:27" ht="18" customHeight="1">
      <c r="A19" s="46" t="str">
        <f>T!B10</f>
        <v>C.PINAR TİGEM</v>
      </c>
      <c r="B19" s="47">
        <f>IF(F!C20&gt;F!D20,AD$5,AE$5)</f>
        <v>0</v>
      </c>
      <c r="C19" s="47">
        <f>IF(F!C20=F!D20,AD$5,AE$5)</f>
        <v>1</v>
      </c>
      <c r="D19" s="47">
        <f>IF(F!C20&lt;F!D20,AD$5,AE$5)</f>
        <v>0</v>
      </c>
      <c r="E19" s="46" t="str">
        <f>T!B6</f>
        <v>BAĞLARBAŞI</v>
      </c>
      <c r="F19" s="47">
        <f>IF(F!D20&gt;F!C20,AD$5,AE$5)</f>
        <v>0</v>
      </c>
      <c r="G19" s="47">
        <f>IF(F!C20=F!D20,AD$5,AE$5)</f>
        <v>1</v>
      </c>
      <c r="H19" s="47">
        <f>IF(F!C20&gt;F!D20,AD$5,AE$5)</f>
        <v>0</v>
      </c>
      <c r="I19" s="53"/>
      <c r="J19" s="44" t="str">
        <f>T!B9</f>
        <v>B.ŞEHİR BLD.</v>
      </c>
      <c r="K19" s="45">
        <f>IF(F!H20&gt;F!I20,AD$5,AE$5)</f>
        <v>0</v>
      </c>
      <c r="L19" s="45">
        <f>IF(F!H20=F!I20,AD$5,AE$5)</f>
        <v>1</v>
      </c>
      <c r="M19" s="45">
        <f>IF(F!H20&lt;F!I20,AD$5,AE$5)</f>
        <v>0</v>
      </c>
      <c r="N19" s="44" t="str">
        <f>T!B6</f>
        <v>BAĞLARBAŞI</v>
      </c>
      <c r="O19" s="45">
        <f>IF(F!H20&lt;F!I20,AD$5,AE$5)</f>
        <v>0</v>
      </c>
      <c r="P19" s="45">
        <f>IF(F!H20=F!I20,AD$5,AE$5)</f>
        <v>1</v>
      </c>
      <c r="Q19" s="45">
        <f>IF(F!H20&gt;F!I20,AD$5,AE$5)</f>
        <v>0</v>
      </c>
      <c r="R19" s="67"/>
      <c r="S19" s="46" t="str">
        <f>T!B6</f>
        <v>BAĞLARBAŞI</v>
      </c>
      <c r="T19" s="47">
        <f>IF(F!M20&gt;F!N20,AD$5,AE$5)</f>
        <v>0</v>
      </c>
      <c r="U19" s="47">
        <f>IF(F!M20=F!N20,AD$5,AE$5)</f>
        <v>1</v>
      </c>
      <c r="V19" s="47">
        <f>IF(F!M20&lt;F!N20,AD$5,AE$5)</f>
        <v>0</v>
      </c>
      <c r="W19" s="46" t="str">
        <f>T!B8</f>
        <v>V.ŞEHİR EĞİTİM</v>
      </c>
      <c r="X19" s="47">
        <f>IF(F!M20&lt;F!N20,AD$5,AE$5)</f>
        <v>0</v>
      </c>
      <c r="Y19" s="47">
        <f>IF(F!M20=F!N20,AD$5,AE$5)</f>
        <v>1</v>
      </c>
      <c r="Z19" s="47">
        <f>IF(F!M20&gt;F!N20,AD$5,AE$5)</f>
        <v>0</v>
      </c>
      <c r="AA19" s="13"/>
    </row>
    <row r="20" spans="1:27" ht="18" customHeight="1">
      <c r="A20" s="46" t="str">
        <f>T!B11</f>
        <v>ANKA SPOR</v>
      </c>
      <c r="B20" s="47">
        <f>IF(F!C21&gt;F!D21,AD$5,AE$5)</f>
        <v>0</v>
      </c>
      <c r="C20" s="47">
        <f>IF(F!C21=F!D21,AD$5,AE$5)</f>
        <v>1</v>
      </c>
      <c r="D20" s="47">
        <f>IF(F!C21&lt;F!D21,AD$5,AE$5)</f>
        <v>0</v>
      </c>
      <c r="E20" s="46" t="str">
        <f>T!B9</f>
        <v>B.ŞEHİR BLD.</v>
      </c>
      <c r="F20" s="47">
        <f>IF(F!D21&gt;F!C21,AD$5,AE$5)</f>
        <v>0</v>
      </c>
      <c r="G20" s="47">
        <f>IF(F!C21=F!D21,AD$5,AE$5)</f>
        <v>1</v>
      </c>
      <c r="H20" s="47">
        <f>IF(F!C21&gt;F!D21,AD$5,AE$5)</f>
        <v>0</v>
      </c>
      <c r="I20" s="53"/>
      <c r="J20" s="44" t="str">
        <f>T!B8</f>
        <v>V.ŞEHİR EĞİTİM</v>
      </c>
      <c r="K20" s="45">
        <f>IF(F!H21&gt;F!I21,AD$5,AE$5)</f>
        <v>0</v>
      </c>
      <c r="L20" s="45">
        <f>IF(F!H21=F!I21,AD$5,AE$5)</f>
        <v>1</v>
      </c>
      <c r="M20" s="45">
        <f>IF(F!H21&lt;F!I21,AD$5,AE$5)</f>
        <v>0</v>
      </c>
      <c r="N20" s="44" t="str">
        <f>T!B10</f>
        <v>C.PINAR TİGEM</v>
      </c>
      <c r="O20" s="45">
        <f>IF(F!H21&lt;F!I21,AD$5,AE$5)</f>
        <v>0</v>
      </c>
      <c r="P20" s="45">
        <f>IF(F!H21=F!I21,AD$5,AE$5)</f>
        <v>1</v>
      </c>
      <c r="Q20" s="45">
        <f>IF(F!H21&gt;F!I21,AD$5,AE$5)</f>
        <v>0</v>
      </c>
      <c r="R20" s="67"/>
      <c r="S20" s="46" t="str">
        <f>T!B9</f>
        <v>B.ŞEHİR BLD.</v>
      </c>
      <c r="T20" s="47">
        <f>IF(F!M21&gt;F!N21,AD$5,AE$5)</f>
        <v>0</v>
      </c>
      <c r="U20" s="47">
        <f>IF(F!M21=F!N21,AD$5,AE$5)</f>
        <v>1</v>
      </c>
      <c r="V20" s="47">
        <f>IF(F!M21&lt;F!N21,AD$5,AE$5)</f>
        <v>0</v>
      </c>
      <c r="W20" s="46" t="str">
        <f>T!B7</f>
        <v>KARAKÖPRÜ SPOR</v>
      </c>
      <c r="X20" s="47">
        <f>IF(F!M21&lt;F!N21,AD$5,AE$5)</f>
        <v>0</v>
      </c>
      <c r="Y20" s="47">
        <f>IF(F!M21=F!N21,AD$5,AE$5)</f>
        <v>1</v>
      </c>
      <c r="Z20" s="47">
        <f>IF(F!M21&gt;F!N21,AD$5,AE$5)</f>
        <v>0</v>
      </c>
      <c r="AA20" s="13"/>
    </row>
    <row r="21" spans="1:27" ht="18" customHeight="1">
      <c r="A21" s="46" t="str">
        <f>T!B8</f>
        <v>V.ŞEHİR EĞİTİM</v>
      </c>
      <c r="B21" s="47">
        <f>IF(F!C22&gt;F!D22,AD$5,AE$5)</f>
        <v>0</v>
      </c>
      <c r="C21" s="47">
        <f>IF(F!C22=F!D22,AD$5,AE$5)</f>
        <v>1</v>
      </c>
      <c r="D21" s="47">
        <f>IF(F!C22&lt;F!D22,AD$5,AE$5)</f>
        <v>0</v>
      </c>
      <c r="E21" s="46" t="str">
        <f>T!B7</f>
        <v>KARAKÖPRÜ SPOR</v>
      </c>
      <c r="F21" s="47">
        <f>IF(F!D22&gt;F!C22,AD$5,AE$5)</f>
        <v>0</v>
      </c>
      <c r="G21" s="47">
        <f>IF(F!C22=F!D22,AD$5,AE$5)</f>
        <v>1</v>
      </c>
      <c r="H21" s="47">
        <f>IF(F!C22&gt;F!D22,AD$5,AE$5)</f>
        <v>0</v>
      </c>
      <c r="I21" s="53"/>
      <c r="J21" s="44" t="str">
        <f>T!B7</f>
        <v>KARAKÖPRÜ SPOR</v>
      </c>
      <c r="K21" s="45">
        <f>IF(F!H22&gt;F!I22,AD$5,AE$5)</f>
        <v>0</v>
      </c>
      <c r="L21" s="45">
        <f>IF(F!H22=F!I22,AD$5,AE$5)</f>
        <v>1</v>
      </c>
      <c r="M21" s="45">
        <f>IF(F!H22&lt;F!I22,AD$5,AE$5)</f>
        <v>0</v>
      </c>
      <c r="N21" s="44" t="str">
        <f>T!B11</f>
        <v>ANKA SPOR</v>
      </c>
      <c r="O21" s="45">
        <f>IF(F!H22&lt;F!I22,AD$5,AE$5)</f>
        <v>0</v>
      </c>
      <c r="P21" s="45">
        <f>IF(F!H22=F!I22,AD$5,AE$5)</f>
        <v>1</v>
      </c>
      <c r="Q21" s="45">
        <f>IF(F!H22&gt;F!I22,AD$5,AE$5)</f>
        <v>0</v>
      </c>
      <c r="R21" s="67"/>
      <c r="S21" s="46" t="str">
        <f>T!B11</f>
        <v>ANKA SPOR</v>
      </c>
      <c r="T21" s="47">
        <f>IF(F!M22&gt;F!N22,AD$5,AE$5)</f>
        <v>0</v>
      </c>
      <c r="U21" s="47">
        <f>IF(F!M22=F!N22,AD$5,AE$5)</f>
        <v>1</v>
      </c>
      <c r="V21" s="47">
        <f>IF(F!M22&lt;F!N22,AD$5,AE$5)</f>
        <v>0</v>
      </c>
      <c r="W21" s="46" t="str">
        <f>T!B10</f>
        <v>C.PINAR TİGEM</v>
      </c>
      <c r="X21" s="47">
        <f>IF(F!M22&lt;F!N22,AD$5,AE$5)</f>
        <v>0</v>
      </c>
      <c r="Y21" s="47">
        <f>IF(F!M22=F!N22,AD$5,AE$5)</f>
        <v>1</v>
      </c>
      <c r="Z21" s="47">
        <f>IF(F!M22&gt;F!N22,AD$5,AE$5)</f>
        <v>0</v>
      </c>
      <c r="AA21" s="13"/>
    </row>
    <row r="22" spans="1:26" ht="9" customHeight="1">
      <c r="A22" s="195"/>
      <c r="B22" s="195"/>
      <c r="C22" s="195"/>
      <c r="D22" s="195"/>
      <c r="E22" s="195"/>
      <c r="F22" s="195"/>
      <c r="G22" s="195"/>
      <c r="H22" s="195"/>
      <c r="I22" s="65"/>
      <c r="J22" s="62"/>
      <c r="K22" s="61"/>
      <c r="L22" s="61"/>
      <c r="M22" s="61"/>
      <c r="N22" s="61"/>
      <c r="O22" s="62"/>
      <c r="P22" s="62"/>
      <c r="Q22" s="62"/>
      <c r="R22" s="66"/>
      <c r="S22" s="199"/>
      <c r="T22" s="199"/>
      <c r="U22" s="199"/>
      <c r="V22" s="199"/>
      <c r="W22" s="199"/>
      <c r="X22" s="199"/>
      <c r="Y22" s="199"/>
      <c r="Z22" s="199"/>
    </row>
    <row r="23" spans="1:26" ht="21" customHeight="1">
      <c r="A23" s="179" t="s">
        <v>31</v>
      </c>
      <c r="B23" s="180"/>
      <c r="C23" s="180"/>
      <c r="D23" s="180"/>
      <c r="E23" s="180"/>
      <c r="F23" s="180"/>
      <c r="G23" s="180"/>
      <c r="H23" s="181"/>
      <c r="I23" s="65"/>
      <c r="J23" s="75"/>
      <c r="K23" s="75"/>
      <c r="L23" s="75"/>
      <c r="M23" s="75"/>
      <c r="N23" s="75"/>
      <c r="O23" s="75"/>
      <c r="P23" s="75"/>
      <c r="Q23" s="75"/>
      <c r="R23" s="67"/>
      <c r="S23" s="76"/>
      <c r="T23" s="76"/>
      <c r="U23" s="76"/>
      <c r="V23" s="76"/>
      <c r="W23" s="76"/>
      <c r="X23" s="76"/>
      <c r="Y23" s="76"/>
      <c r="Z23" s="76"/>
    </row>
    <row r="24" spans="1:26" ht="18" customHeight="1">
      <c r="A24" s="196" t="s">
        <v>23</v>
      </c>
      <c r="B24" s="196"/>
      <c r="C24" s="196"/>
      <c r="D24" s="197"/>
      <c r="E24" s="179" t="s">
        <v>24</v>
      </c>
      <c r="F24" s="180"/>
      <c r="G24" s="180"/>
      <c r="H24" s="181"/>
      <c r="I24" s="64"/>
      <c r="J24" s="75"/>
      <c r="K24" s="75"/>
      <c r="L24" s="75"/>
      <c r="M24" s="75"/>
      <c r="N24" s="75"/>
      <c r="O24" s="75"/>
      <c r="P24" s="75"/>
      <c r="Q24" s="75"/>
      <c r="R24" s="67"/>
      <c r="S24" s="76"/>
      <c r="T24" s="76"/>
      <c r="U24" s="76"/>
      <c r="V24" s="76"/>
      <c r="W24" s="76"/>
      <c r="X24" s="76"/>
      <c r="Y24" s="76"/>
      <c r="Z24" s="76"/>
    </row>
    <row r="25" spans="1:26" ht="18" customHeight="1">
      <c r="A25" s="43" t="s">
        <v>26</v>
      </c>
      <c r="B25" s="43" t="s">
        <v>14</v>
      </c>
      <c r="C25" s="43" t="s">
        <v>15</v>
      </c>
      <c r="D25" s="43" t="s">
        <v>16</v>
      </c>
      <c r="E25" s="43" t="s">
        <v>26</v>
      </c>
      <c r="F25" s="43" t="s">
        <v>14</v>
      </c>
      <c r="G25" s="43" t="s">
        <v>15</v>
      </c>
      <c r="H25" s="43" t="s">
        <v>16</v>
      </c>
      <c r="I25" s="64"/>
      <c r="J25" s="75"/>
      <c r="K25" s="75"/>
      <c r="L25" s="75"/>
      <c r="M25" s="75"/>
      <c r="N25" s="75"/>
      <c r="O25" s="75"/>
      <c r="P25" s="75"/>
      <c r="Q25" s="75"/>
      <c r="R25" s="67"/>
      <c r="S25" s="76"/>
      <c r="T25" s="76"/>
      <c r="U25" s="76"/>
      <c r="V25" s="76"/>
      <c r="W25" s="76"/>
      <c r="X25" s="76"/>
      <c r="Y25" s="76"/>
      <c r="Z25" s="76"/>
    </row>
    <row r="26" spans="1:26" ht="18" customHeight="1">
      <c r="A26" s="46" t="str">
        <f>T!B7</f>
        <v>KARAKÖPRÜ SPOR</v>
      </c>
      <c r="B26" s="47">
        <f>IF(F!C27&gt;F!D27,AD$5,AE$5)</f>
        <v>0</v>
      </c>
      <c r="C26" s="47">
        <f>IF(F!C27=F!D27,AD$5,AE$5)</f>
        <v>1</v>
      </c>
      <c r="D26" s="47">
        <f>IF(F!C27&lt;F!D27,AD$5,AE$5)</f>
        <v>0</v>
      </c>
      <c r="E26" s="46" t="str">
        <f>T!B6</f>
        <v>BAĞLARBAŞI</v>
      </c>
      <c r="F26" s="47">
        <f>IF(F!D27&gt;F!C27,AD$5,AE$5)</f>
        <v>0</v>
      </c>
      <c r="G26" s="47">
        <f>IF(F!C27=F!D27,AD$5,AE$5)</f>
        <v>1</v>
      </c>
      <c r="H26" s="47">
        <f>IF(F!C27&gt;F!D27,AD$5,AE$5)</f>
        <v>0</v>
      </c>
      <c r="I26" s="64"/>
      <c r="J26" s="77"/>
      <c r="K26" s="78"/>
      <c r="L26" s="78"/>
      <c r="M26" s="78"/>
      <c r="N26" s="77"/>
      <c r="O26" s="78"/>
      <c r="P26" s="78"/>
      <c r="Q26" s="78"/>
      <c r="R26" s="67"/>
      <c r="S26" s="79"/>
      <c r="T26" s="61"/>
      <c r="U26" s="61"/>
      <c r="V26" s="61"/>
      <c r="W26" s="79"/>
      <c r="X26" s="61"/>
      <c r="Y26" s="61"/>
      <c r="Z26" s="61"/>
    </row>
    <row r="27" spans="1:26" ht="18" customHeight="1">
      <c r="A27" s="46" t="str">
        <f>T!B8</f>
        <v>V.ŞEHİR EĞİTİM</v>
      </c>
      <c r="B27" s="47">
        <f>IF(F!C28&gt;F!D28,AD$5,AE$5)</f>
        <v>0</v>
      </c>
      <c r="C27" s="47">
        <f>IF(F!C28=F!D28,AD$5,AE$5)</f>
        <v>1</v>
      </c>
      <c r="D27" s="47">
        <f>IF(F!C28&lt;F!D28,AD$5,AE$5)</f>
        <v>0</v>
      </c>
      <c r="E27" s="46" t="str">
        <f>T!B11</f>
        <v>ANKA SPOR</v>
      </c>
      <c r="F27" s="47">
        <f>IF(F!D28&gt;F!C28,AD$5,AE$5)</f>
        <v>0</v>
      </c>
      <c r="G27" s="47">
        <f>IF(F!C28=F!D28,AD$5,AE$5)</f>
        <v>1</v>
      </c>
      <c r="H27" s="47">
        <f>IF(F!C28&gt;F!D28,AD$5,AE$5)</f>
        <v>0</v>
      </c>
      <c r="I27" s="65"/>
      <c r="J27" s="77"/>
      <c r="K27" s="78"/>
      <c r="L27" s="78"/>
      <c r="M27" s="78"/>
      <c r="N27" s="77"/>
      <c r="O27" s="78"/>
      <c r="P27" s="78"/>
      <c r="Q27" s="78"/>
      <c r="R27" s="67"/>
      <c r="S27" s="79"/>
      <c r="T27" s="61"/>
      <c r="U27" s="61"/>
      <c r="V27" s="61"/>
      <c r="W27" s="79"/>
      <c r="X27" s="61"/>
      <c r="Y27" s="61"/>
      <c r="Z27" s="61"/>
    </row>
    <row r="28" spans="1:26" ht="18" customHeight="1">
      <c r="A28" s="46" t="str">
        <f>T!B10</f>
        <v>C.PINAR TİGEM</v>
      </c>
      <c r="B28" s="47">
        <f>IF(F!C29&gt;F!D29,AD$5,AE$5)</f>
        <v>0</v>
      </c>
      <c r="C28" s="47">
        <f>IF(F!C29=F!D29,AD$5,AE$5)</f>
        <v>1</v>
      </c>
      <c r="D28" s="47">
        <f>IF(F!C29&lt;F!D29,AD$5,AE$5)</f>
        <v>0</v>
      </c>
      <c r="E28" s="46" t="str">
        <f>T!B9</f>
        <v>B.ŞEHİR BLD.</v>
      </c>
      <c r="F28" s="47">
        <f>IF(F!D29&gt;F!C29,AD$5,AE$5)</f>
        <v>0</v>
      </c>
      <c r="G28" s="47">
        <f>IF(F!C29=F!D29,AD$5,AE$5)</f>
        <v>1</v>
      </c>
      <c r="H28" s="47">
        <f>IF(F!C29&gt;F!D29,AD$5,AE$5)</f>
        <v>0</v>
      </c>
      <c r="I28" s="49"/>
      <c r="J28" s="77"/>
      <c r="K28" s="78"/>
      <c r="L28" s="78"/>
      <c r="M28" s="78"/>
      <c r="N28" s="77"/>
      <c r="O28" s="78"/>
      <c r="P28" s="78"/>
      <c r="Q28" s="78"/>
      <c r="R28" s="55"/>
      <c r="S28" s="79"/>
      <c r="T28" s="61"/>
      <c r="U28" s="61"/>
      <c r="V28" s="61"/>
      <c r="W28" s="79"/>
      <c r="X28" s="61"/>
      <c r="Y28" s="61"/>
      <c r="Z28" s="61"/>
    </row>
    <row r="31" spans="1:5" ht="25.5">
      <c r="A31" s="194" t="s">
        <v>44</v>
      </c>
      <c r="B31" s="194"/>
      <c r="C31" s="194"/>
      <c r="D31" s="194"/>
      <c r="E31" s="194"/>
    </row>
  </sheetData>
  <sheetProtection/>
  <mergeCells count="38">
    <mergeCell ref="J16:Q16"/>
    <mergeCell ref="S15:Z15"/>
    <mergeCell ref="A2:H2"/>
    <mergeCell ref="J2:Q2"/>
    <mergeCell ref="S2:Z2"/>
    <mergeCell ref="S3:V3"/>
    <mergeCell ref="W3:Z3"/>
    <mergeCell ref="A15:H15"/>
    <mergeCell ref="S22:Z22"/>
    <mergeCell ref="S16:Z16"/>
    <mergeCell ref="S17:V17"/>
    <mergeCell ref="W17:Z17"/>
    <mergeCell ref="J17:M17"/>
    <mergeCell ref="A17:D17"/>
    <mergeCell ref="A16:H16"/>
    <mergeCell ref="E17:H17"/>
    <mergeCell ref="A22:H22"/>
    <mergeCell ref="N17:Q17"/>
    <mergeCell ref="J9:Q9"/>
    <mergeCell ref="S9:Z9"/>
    <mergeCell ref="A8:H8"/>
    <mergeCell ref="A1:AA1"/>
    <mergeCell ref="O10:Q10"/>
    <mergeCell ref="A9:H9"/>
    <mergeCell ref="E10:H10"/>
    <mergeCell ref="A10:D10"/>
    <mergeCell ref="N3:Q3"/>
    <mergeCell ref="E3:H3"/>
    <mergeCell ref="A3:D3"/>
    <mergeCell ref="J3:M3"/>
    <mergeCell ref="S10:V10"/>
    <mergeCell ref="A31:E31"/>
    <mergeCell ref="J10:M10"/>
    <mergeCell ref="S8:Z8"/>
    <mergeCell ref="X10:Z10"/>
    <mergeCell ref="A23:H23"/>
    <mergeCell ref="A24:D24"/>
    <mergeCell ref="E24:H24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35"/>
  <sheetViews>
    <sheetView zoomScale="75" zoomScaleNormal="75" zoomScaleSheetLayoutView="75" zoomScalePageLayoutView="0" workbookViewId="0" topLeftCell="A1">
      <selection activeCell="Q8" sqref="Q8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215" t="str">
        <f>T!A1</f>
        <v>2018-2019 FUTBOL SEZONU U-17 LİG B GRUBU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6.25" customHeight="1">
      <c r="A2" s="215" t="s">
        <v>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9.5" customHeight="1">
      <c r="A3" s="206" t="s">
        <v>0</v>
      </c>
      <c r="B3" s="206"/>
      <c r="C3" s="206"/>
      <c r="D3" s="206"/>
      <c r="E3" s="48"/>
      <c r="F3" s="201" t="s">
        <v>1</v>
      </c>
      <c r="G3" s="201"/>
      <c r="H3" s="201"/>
      <c r="I3" s="201"/>
      <c r="J3" s="49"/>
      <c r="K3" s="201" t="s">
        <v>2</v>
      </c>
      <c r="L3" s="201"/>
      <c r="M3" s="201"/>
      <c r="N3" s="201"/>
    </row>
    <row r="4" spans="1:14" ht="15" customHeight="1">
      <c r="A4" s="216" t="s">
        <v>8</v>
      </c>
      <c r="B4" s="216"/>
      <c r="C4" s="213" t="s">
        <v>9</v>
      </c>
      <c r="D4" s="214"/>
      <c r="E4" s="48"/>
      <c r="F4" s="209" t="s">
        <v>8</v>
      </c>
      <c r="G4" s="210"/>
      <c r="H4" s="213" t="s">
        <v>9</v>
      </c>
      <c r="I4" s="214"/>
      <c r="J4" s="49"/>
      <c r="K4" s="209" t="s">
        <v>8</v>
      </c>
      <c r="L4" s="210"/>
      <c r="M4" s="213" t="s">
        <v>9</v>
      </c>
      <c r="N4" s="214"/>
    </row>
    <row r="5" spans="1:14" ht="15" customHeight="1">
      <c r="A5" s="216"/>
      <c r="B5" s="216"/>
      <c r="C5" s="211"/>
      <c r="D5" s="212"/>
      <c r="E5" s="48"/>
      <c r="F5" s="211"/>
      <c r="G5" s="212"/>
      <c r="H5" s="211"/>
      <c r="I5" s="212"/>
      <c r="J5" s="49"/>
      <c r="K5" s="211"/>
      <c r="L5" s="212"/>
      <c r="M5" s="211"/>
      <c r="N5" s="212"/>
    </row>
    <row r="6" spans="1:14" ht="21" customHeight="1">
      <c r="A6" s="50" t="str">
        <f>'P '!A5</f>
        <v>ANKA SPOR</v>
      </c>
      <c r="B6" s="51" t="str">
        <f>'P '!E5</f>
        <v>BAĞLARBAŞI</v>
      </c>
      <c r="C6" s="52">
        <f>T!C11</f>
        <v>0</v>
      </c>
      <c r="D6" s="52">
        <f>T!C6</f>
        <v>3</v>
      </c>
      <c r="E6" s="53"/>
      <c r="F6" s="50" t="str">
        <f>'P '!J5</f>
        <v>BAĞLARBAŞI</v>
      </c>
      <c r="G6" s="50" t="str">
        <f>'P '!N5</f>
        <v>C.PINAR TİGEM</v>
      </c>
      <c r="H6" s="52">
        <f>T!D6</f>
        <v>7</v>
      </c>
      <c r="I6" s="52">
        <f>T!D10</f>
        <v>0</v>
      </c>
      <c r="J6" s="49"/>
      <c r="K6" s="50" t="str">
        <f>'P '!S5</f>
        <v>BAĞLARBAŞI</v>
      </c>
      <c r="L6" s="50" t="str">
        <f>'P '!W5</f>
        <v>B.ŞEHİR BLD.</v>
      </c>
      <c r="M6" s="52">
        <f>T!E6</f>
        <v>0</v>
      </c>
      <c r="N6" s="52">
        <f>T!E9</f>
        <v>0</v>
      </c>
    </row>
    <row r="7" spans="1:14" ht="21" customHeight="1">
      <c r="A7" s="50" t="str">
        <f>'P '!A6</f>
        <v>C.PINAR TİGEM</v>
      </c>
      <c r="B7" s="51" t="str">
        <f>'P '!E6</f>
        <v>KARAKÖPRÜ SPOR</v>
      </c>
      <c r="C7" s="52">
        <f>T!C10</f>
        <v>1</v>
      </c>
      <c r="D7" s="52">
        <f>T!C7</f>
        <v>5</v>
      </c>
      <c r="E7" s="53"/>
      <c r="F7" s="50" t="str">
        <f>'P '!J6</f>
        <v>B.ŞEHİR BLD.</v>
      </c>
      <c r="G7" s="50" t="str">
        <f>'P '!N6</f>
        <v>ANKA SPOR</v>
      </c>
      <c r="H7" s="52">
        <f>T!D9</f>
        <v>3</v>
      </c>
      <c r="I7" s="52">
        <f>T!D11</f>
        <v>0</v>
      </c>
      <c r="J7" s="49"/>
      <c r="K7" s="50" t="str">
        <f>'P '!S6</f>
        <v>C.PINAR TİGEM</v>
      </c>
      <c r="L7" s="50" t="str">
        <f>'P '!W6</f>
        <v>V.ŞEHİR EĞİTİM</v>
      </c>
      <c r="M7" s="52">
        <f>T!E10</f>
        <v>0</v>
      </c>
      <c r="N7" s="52">
        <f>T!E8</f>
        <v>0</v>
      </c>
    </row>
    <row r="8" spans="1:14" ht="21" customHeight="1">
      <c r="A8" s="50" t="str">
        <f>'P '!A7</f>
        <v>V.ŞEHİR EĞİTİM</v>
      </c>
      <c r="B8" s="51" t="str">
        <f>'P '!E7</f>
        <v>B.ŞEHİR BLD.</v>
      </c>
      <c r="C8" s="52">
        <f>T!C8</f>
        <v>1</v>
      </c>
      <c r="D8" s="52">
        <f>T!C9</f>
        <v>4</v>
      </c>
      <c r="E8" s="53"/>
      <c r="F8" s="50" t="str">
        <f>'P '!J7</f>
        <v>KARAKÖPRÜ SPOR</v>
      </c>
      <c r="G8" s="50" t="str">
        <f>'P '!N7</f>
        <v>V.ŞEHİR EĞİTİM</v>
      </c>
      <c r="H8" s="52">
        <f>T!D7</f>
        <v>6</v>
      </c>
      <c r="I8" s="52">
        <f>T!D8</f>
        <v>1</v>
      </c>
      <c r="J8" s="49"/>
      <c r="K8" s="50" t="str">
        <f>'P '!S7</f>
        <v>ANKA SPOR</v>
      </c>
      <c r="L8" s="50" t="str">
        <f>'P '!W7</f>
        <v>KARAKÖPRÜ SPOR</v>
      </c>
      <c r="M8" s="52">
        <f>T!E11</f>
        <v>0</v>
      </c>
      <c r="N8" s="52">
        <f>T!E7</f>
        <v>0</v>
      </c>
    </row>
    <row r="9" spans="1:14" ht="20.25" customHeight="1">
      <c r="A9" s="54"/>
      <c r="B9" s="54"/>
      <c r="C9" s="53"/>
      <c r="D9" s="53"/>
      <c r="E9" s="53"/>
      <c r="F9" s="54"/>
      <c r="G9" s="54"/>
      <c r="H9" s="53"/>
      <c r="I9" s="53"/>
      <c r="J9" s="55"/>
      <c r="K9" s="56"/>
      <c r="L9" s="56"/>
      <c r="M9" s="53"/>
      <c r="N9" s="53"/>
    </row>
    <row r="10" spans="1:14" ht="21" customHeight="1">
      <c r="A10" s="201" t="s">
        <v>3</v>
      </c>
      <c r="B10" s="201"/>
      <c r="C10" s="201"/>
      <c r="D10" s="201"/>
      <c r="E10" s="57"/>
      <c r="F10" s="201" t="s">
        <v>4</v>
      </c>
      <c r="G10" s="201"/>
      <c r="H10" s="201"/>
      <c r="I10" s="201"/>
      <c r="J10" s="49"/>
      <c r="K10" s="206" t="s">
        <v>5</v>
      </c>
      <c r="L10" s="206"/>
      <c r="M10" s="206"/>
      <c r="N10" s="206"/>
    </row>
    <row r="11" spans="1:14" ht="15" customHeight="1">
      <c r="A11" s="200" t="s">
        <v>8</v>
      </c>
      <c r="B11" s="200"/>
      <c r="C11" s="202" t="s">
        <v>9</v>
      </c>
      <c r="D11" s="203"/>
      <c r="E11" s="57"/>
      <c r="F11" s="207" t="s">
        <v>8</v>
      </c>
      <c r="G11" s="208"/>
      <c r="H11" s="202" t="s">
        <v>9</v>
      </c>
      <c r="I11" s="203"/>
      <c r="J11" s="49"/>
      <c r="K11" s="209" t="s">
        <v>8</v>
      </c>
      <c r="L11" s="210"/>
      <c r="M11" s="213" t="s">
        <v>9</v>
      </c>
      <c r="N11" s="214"/>
    </row>
    <row r="12" spans="1:14" ht="15" customHeight="1">
      <c r="A12" s="200"/>
      <c r="B12" s="200"/>
      <c r="C12" s="204"/>
      <c r="D12" s="205"/>
      <c r="E12" s="57"/>
      <c r="F12" s="204"/>
      <c r="G12" s="205"/>
      <c r="H12" s="204"/>
      <c r="I12" s="205"/>
      <c r="J12" s="49"/>
      <c r="K12" s="211"/>
      <c r="L12" s="212"/>
      <c r="M12" s="211"/>
      <c r="N12" s="212"/>
    </row>
    <row r="13" spans="1:14" ht="21" customHeight="1">
      <c r="A13" s="51" t="str">
        <f>'P '!A12</f>
        <v>V.ŞEHİR EĞİTİM</v>
      </c>
      <c r="B13" s="51" t="str">
        <f>'P '!E12</f>
        <v>BAĞLARBAŞI</v>
      </c>
      <c r="C13" s="52">
        <f>T!F8</f>
        <v>0</v>
      </c>
      <c r="D13" s="52">
        <f>T!F6</f>
        <v>0</v>
      </c>
      <c r="E13" s="53"/>
      <c r="F13" s="51" t="str">
        <f>'P '!J12</f>
        <v>BAĞLARBAŞI</v>
      </c>
      <c r="G13" s="51" t="str">
        <f>'P '!N12</f>
        <v>KARAKÖPRÜ SPOR</v>
      </c>
      <c r="H13" s="52">
        <f>T!G6</f>
        <v>0</v>
      </c>
      <c r="I13" s="52">
        <f>T!G7</f>
        <v>0</v>
      </c>
      <c r="J13" s="49"/>
      <c r="K13" s="50" t="str">
        <f>'P '!S12</f>
        <v>BAĞLARBAŞI</v>
      </c>
      <c r="L13" s="50" t="str">
        <f>'P '!W12</f>
        <v>ANKA SPOR</v>
      </c>
      <c r="M13" s="52">
        <f>T!H6</f>
        <v>0</v>
      </c>
      <c r="N13" s="52">
        <f>T!H11</f>
        <v>0</v>
      </c>
    </row>
    <row r="14" spans="1:14" ht="21" customHeight="1">
      <c r="A14" s="51" t="str">
        <f>'P '!A13</f>
        <v>KARAKÖPRÜ SPOR</v>
      </c>
      <c r="B14" s="51" t="str">
        <f>'P '!E13</f>
        <v>B.ŞEHİR BLD.</v>
      </c>
      <c r="C14" s="52">
        <f>T!F7</f>
        <v>0</v>
      </c>
      <c r="D14" s="52">
        <f>T!F9</f>
        <v>0</v>
      </c>
      <c r="E14" s="53"/>
      <c r="F14" s="51" t="str">
        <f>'P '!J13</f>
        <v>ANKA SPOR</v>
      </c>
      <c r="G14" s="51" t="str">
        <f>'P '!N13</f>
        <v>V.ŞEHİR EĞİTİM</v>
      </c>
      <c r="H14" s="52">
        <f>T!G11</f>
        <v>0</v>
      </c>
      <c r="I14" s="52">
        <f>T!G8</f>
        <v>0</v>
      </c>
      <c r="J14" s="49"/>
      <c r="K14" s="50" t="str">
        <f>'P '!S13</f>
        <v>KARAKÖPRÜ SPOR</v>
      </c>
      <c r="L14" s="50" t="str">
        <f>'P '!W13</f>
        <v>C.PINAR TİGEM</v>
      </c>
      <c r="M14" s="52">
        <f>T!H7</f>
        <v>0</v>
      </c>
      <c r="N14" s="52">
        <f>T!H10</f>
        <v>0</v>
      </c>
    </row>
    <row r="15" spans="1:14" ht="21" customHeight="1">
      <c r="A15" s="51" t="str">
        <f>'P '!A14</f>
        <v>C.PINAR TİGEM</v>
      </c>
      <c r="B15" s="51" t="str">
        <f>'P '!E14</f>
        <v>ANKA SPOR</v>
      </c>
      <c r="C15" s="52">
        <f>T!F10</f>
        <v>0</v>
      </c>
      <c r="D15" s="52">
        <f>T!F11</f>
        <v>0</v>
      </c>
      <c r="E15" s="53"/>
      <c r="F15" s="51" t="str">
        <f>'P '!J14</f>
        <v>B.ŞEHİR BLD.</v>
      </c>
      <c r="G15" s="51" t="str">
        <f>'P '!N14</f>
        <v>C.PINAR TİGEM</v>
      </c>
      <c r="H15" s="52">
        <f>T!G9</f>
        <v>0</v>
      </c>
      <c r="I15" s="52">
        <f>T!G10</f>
        <v>0</v>
      </c>
      <c r="J15" s="49"/>
      <c r="K15" s="50" t="str">
        <f>'P '!S14</f>
        <v>B.ŞEHİR BLD.</v>
      </c>
      <c r="L15" s="50" t="str">
        <f>'P '!W14</f>
        <v>V.ŞEHİR EĞİTİM</v>
      </c>
      <c r="M15" s="52">
        <f>T!H9</f>
        <v>0</v>
      </c>
      <c r="N15" s="52">
        <f>T!H8</f>
        <v>0</v>
      </c>
    </row>
    <row r="16" spans="1:14" ht="20.25" customHeight="1">
      <c r="A16" s="54"/>
      <c r="B16" s="54"/>
      <c r="C16" s="53"/>
      <c r="D16" s="53"/>
      <c r="E16" s="53"/>
      <c r="F16" s="54"/>
      <c r="G16" s="54"/>
      <c r="H16" s="53"/>
      <c r="I16" s="53"/>
      <c r="J16" s="55"/>
      <c r="K16" s="56"/>
      <c r="L16" s="56"/>
      <c r="M16" s="53"/>
      <c r="N16" s="53"/>
    </row>
    <row r="17" spans="1:15" ht="20.25" customHeight="1">
      <c r="A17" s="201" t="s">
        <v>6</v>
      </c>
      <c r="B17" s="201"/>
      <c r="C17" s="201"/>
      <c r="D17" s="201"/>
      <c r="E17" s="57"/>
      <c r="F17" s="201" t="s">
        <v>29</v>
      </c>
      <c r="G17" s="201"/>
      <c r="H17" s="201"/>
      <c r="I17" s="201"/>
      <c r="J17" s="49"/>
      <c r="K17" s="206" t="s">
        <v>30</v>
      </c>
      <c r="L17" s="206"/>
      <c r="M17" s="206"/>
      <c r="N17" s="206"/>
      <c r="O17" s="13"/>
    </row>
    <row r="18" spans="1:15" ht="15" customHeight="1">
      <c r="A18" s="200" t="s">
        <v>8</v>
      </c>
      <c r="B18" s="200"/>
      <c r="C18" s="202" t="s">
        <v>9</v>
      </c>
      <c r="D18" s="203"/>
      <c r="E18" s="57"/>
      <c r="F18" s="207" t="s">
        <v>8</v>
      </c>
      <c r="G18" s="208"/>
      <c r="H18" s="202" t="s">
        <v>9</v>
      </c>
      <c r="I18" s="203"/>
      <c r="J18" s="49"/>
      <c r="K18" s="209" t="s">
        <v>8</v>
      </c>
      <c r="L18" s="210"/>
      <c r="M18" s="213" t="s">
        <v>9</v>
      </c>
      <c r="N18" s="214"/>
      <c r="O18" s="13"/>
    </row>
    <row r="19" spans="1:15" ht="15" customHeight="1">
      <c r="A19" s="200"/>
      <c r="B19" s="200"/>
      <c r="C19" s="204"/>
      <c r="D19" s="205"/>
      <c r="E19" s="57"/>
      <c r="F19" s="204"/>
      <c r="G19" s="205"/>
      <c r="H19" s="204"/>
      <c r="I19" s="205"/>
      <c r="J19" s="49"/>
      <c r="K19" s="211"/>
      <c r="L19" s="212"/>
      <c r="M19" s="211"/>
      <c r="N19" s="212"/>
      <c r="O19" s="13"/>
    </row>
    <row r="20" spans="1:15" ht="21" customHeight="1">
      <c r="A20" s="51" t="str">
        <f>'P '!A19</f>
        <v>C.PINAR TİGEM</v>
      </c>
      <c r="B20" s="51" t="str">
        <f>'P '!E19</f>
        <v>BAĞLARBAŞI</v>
      </c>
      <c r="C20" s="52">
        <f>T!I10</f>
        <v>0</v>
      </c>
      <c r="D20" s="52">
        <f>T!I6</f>
        <v>0</v>
      </c>
      <c r="E20" s="58"/>
      <c r="F20" s="51" t="str">
        <f>'P '!J19</f>
        <v>B.ŞEHİR BLD.</v>
      </c>
      <c r="G20" s="51" t="str">
        <f>'P '!N19</f>
        <v>BAĞLARBAŞI</v>
      </c>
      <c r="H20" s="52">
        <f>T!J9</f>
        <v>0</v>
      </c>
      <c r="I20" s="52">
        <f>T!J6</f>
        <v>0</v>
      </c>
      <c r="J20" s="49"/>
      <c r="K20" s="50" t="str">
        <f>'P '!S19</f>
        <v>BAĞLARBAŞI</v>
      </c>
      <c r="L20" s="50" t="str">
        <f>'P '!W19</f>
        <v>V.ŞEHİR EĞİTİM</v>
      </c>
      <c r="M20" s="52">
        <f>T!K6</f>
        <v>0</v>
      </c>
      <c r="N20" s="52">
        <f>T!K8</f>
        <v>0</v>
      </c>
      <c r="O20" s="13"/>
    </row>
    <row r="21" spans="1:15" ht="21" customHeight="1">
      <c r="A21" s="51" t="str">
        <f>'P '!A20</f>
        <v>ANKA SPOR</v>
      </c>
      <c r="B21" s="51" t="str">
        <f>'P '!E20</f>
        <v>B.ŞEHİR BLD.</v>
      </c>
      <c r="C21" s="52">
        <f>T!I11</f>
        <v>0</v>
      </c>
      <c r="D21" s="52">
        <f>T!I9</f>
        <v>0</v>
      </c>
      <c r="E21" s="58"/>
      <c r="F21" s="51" t="str">
        <f>'P '!J20</f>
        <v>V.ŞEHİR EĞİTİM</v>
      </c>
      <c r="G21" s="51" t="str">
        <f>'P '!N20</f>
        <v>C.PINAR TİGEM</v>
      </c>
      <c r="H21" s="52">
        <f>T!J8</f>
        <v>0</v>
      </c>
      <c r="I21" s="52">
        <f>T!J10</f>
        <v>0</v>
      </c>
      <c r="J21" s="49"/>
      <c r="K21" s="50" t="str">
        <f>'P '!S20</f>
        <v>B.ŞEHİR BLD.</v>
      </c>
      <c r="L21" s="50" t="str">
        <f>'P '!W20</f>
        <v>KARAKÖPRÜ SPOR</v>
      </c>
      <c r="M21" s="52">
        <f>T!K9</f>
        <v>0</v>
      </c>
      <c r="N21" s="52">
        <f>T!K7</f>
        <v>0</v>
      </c>
      <c r="O21" s="13"/>
    </row>
    <row r="22" spans="1:15" ht="21" customHeight="1">
      <c r="A22" s="51" t="str">
        <f>'P '!A21</f>
        <v>V.ŞEHİR EĞİTİM</v>
      </c>
      <c r="B22" s="51" t="str">
        <f>'P '!E21</f>
        <v>KARAKÖPRÜ SPOR</v>
      </c>
      <c r="C22" s="52">
        <f>T!I8</f>
        <v>0</v>
      </c>
      <c r="D22" s="52">
        <f>T!I7</f>
        <v>0</v>
      </c>
      <c r="E22" s="58"/>
      <c r="F22" s="51" t="str">
        <f>'P '!J21</f>
        <v>KARAKÖPRÜ SPOR</v>
      </c>
      <c r="G22" s="51" t="str">
        <f>'P '!N21</f>
        <v>ANKA SPOR</v>
      </c>
      <c r="H22" s="52">
        <f>T!J7</f>
        <v>0</v>
      </c>
      <c r="I22" s="52">
        <f>T!J11</f>
        <v>0</v>
      </c>
      <c r="J22" s="49"/>
      <c r="K22" s="50" t="str">
        <f>'P '!S21</f>
        <v>ANKA SPOR</v>
      </c>
      <c r="L22" s="50" t="str">
        <f>'P '!W21</f>
        <v>C.PINAR TİGEM</v>
      </c>
      <c r="M22" s="52">
        <f>T!K11</f>
        <v>0</v>
      </c>
      <c r="N22" s="52">
        <f>T!K10</f>
        <v>0</v>
      </c>
      <c r="O22" s="13"/>
    </row>
    <row r="23" spans="1:14" ht="15" customHeight="1">
      <c r="A23" s="54"/>
      <c r="B23" s="54"/>
      <c r="C23" s="53"/>
      <c r="D23" s="53"/>
      <c r="E23" s="53"/>
      <c r="F23" s="54"/>
      <c r="G23" s="54"/>
      <c r="H23" s="53"/>
      <c r="I23" s="53"/>
      <c r="J23" s="55"/>
      <c r="K23" s="56"/>
      <c r="L23" s="56"/>
      <c r="M23" s="53"/>
      <c r="N23" s="53"/>
    </row>
    <row r="24" spans="1:15" ht="20.25" customHeight="1">
      <c r="A24" s="201" t="s">
        <v>31</v>
      </c>
      <c r="B24" s="201"/>
      <c r="C24" s="201"/>
      <c r="D24" s="201"/>
      <c r="E24" s="57"/>
      <c r="F24" s="217"/>
      <c r="G24" s="217"/>
      <c r="H24" s="217"/>
      <c r="I24" s="217"/>
      <c r="J24" s="80"/>
      <c r="K24" s="217"/>
      <c r="L24" s="217"/>
      <c r="M24" s="217"/>
      <c r="N24" s="217"/>
      <c r="O24" s="13"/>
    </row>
    <row r="25" spans="1:15" ht="15" customHeight="1">
      <c r="A25" s="200" t="s">
        <v>8</v>
      </c>
      <c r="B25" s="200"/>
      <c r="C25" s="202" t="s">
        <v>9</v>
      </c>
      <c r="D25" s="203"/>
      <c r="E25" s="57"/>
      <c r="F25" s="217"/>
      <c r="G25" s="217"/>
      <c r="H25" s="217"/>
      <c r="I25" s="217"/>
      <c r="J25" s="80"/>
      <c r="K25" s="227"/>
      <c r="L25" s="227"/>
      <c r="M25" s="227"/>
      <c r="N25" s="227"/>
      <c r="O25" s="13"/>
    </row>
    <row r="26" spans="1:15" ht="15" customHeight="1">
      <c r="A26" s="200"/>
      <c r="B26" s="200"/>
      <c r="C26" s="204"/>
      <c r="D26" s="205"/>
      <c r="E26" s="57"/>
      <c r="F26" s="217"/>
      <c r="G26" s="217"/>
      <c r="H26" s="217"/>
      <c r="I26" s="217"/>
      <c r="J26" s="80"/>
      <c r="K26" s="227"/>
      <c r="L26" s="227"/>
      <c r="M26" s="227"/>
      <c r="N26" s="227"/>
      <c r="O26" s="13"/>
    </row>
    <row r="27" spans="1:15" ht="21" customHeight="1">
      <c r="A27" s="51" t="str">
        <f>'P '!A26</f>
        <v>KARAKÖPRÜ SPOR</v>
      </c>
      <c r="B27" s="51" t="str">
        <f>'P '!E26</f>
        <v>BAĞLARBAŞI</v>
      </c>
      <c r="C27" s="52">
        <f>T!L7</f>
        <v>0</v>
      </c>
      <c r="D27" s="52">
        <f>T!L6</f>
        <v>0</v>
      </c>
      <c r="E27" s="57"/>
      <c r="F27" s="54"/>
      <c r="G27" s="54"/>
      <c r="H27" s="53"/>
      <c r="I27" s="53"/>
      <c r="J27" s="80"/>
      <c r="K27" s="56"/>
      <c r="L27" s="56"/>
      <c r="M27" s="53"/>
      <c r="N27" s="53"/>
      <c r="O27" s="13"/>
    </row>
    <row r="28" spans="1:15" ht="21" customHeight="1">
      <c r="A28" s="51" t="str">
        <f>'P '!A27</f>
        <v>V.ŞEHİR EĞİTİM</v>
      </c>
      <c r="B28" s="51" t="str">
        <f>'P '!E27</f>
        <v>ANKA SPOR</v>
      </c>
      <c r="C28" s="52">
        <f>T!L8</f>
        <v>0</v>
      </c>
      <c r="D28" s="52">
        <f>T!L11</f>
        <v>0</v>
      </c>
      <c r="E28" s="53"/>
      <c r="F28" s="54"/>
      <c r="G28" s="54"/>
      <c r="H28" s="53"/>
      <c r="I28" s="53"/>
      <c r="J28" s="80"/>
      <c r="K28" s="56"/>
      <c r="L28" s="56"/>
      <c r="M28" s="53"/>
      <c r="N28" s="53"/>
      <c r="O28" s="13"/>
    </row>
    <row r="29" spans="1:15" ht="21" customHeight="1">
      <c r="A29" s="51" t="str">
        <f>'P '!A28</f>
        <v>C.PINAR TİGEM</v>
      </c>
      <c r="B29" s="51" t="str">
        <f>'P '!E28</f>
        <v>B.ŞEHİR BLD.</v>
      </c>
      <c r="C29" s="52">
        <f>T!L10</f>
        <v>0</v>
      </c>
      <c r="D29" s="52">
        <f>T!L9</f>
        <v>0</v>
      </c>
      <c r="E29" s="83"/>
      <c r="F29" s="54"/>
      <c r="G29" s="54"/>
      <c r="H29" s="53"/>
      <c r="I29" s="53"/>
      <c r="J29" s="80"/>
      <c r="K29" s="56"/>
      <c r="L29" s="56"/>
      <c r="M29" s="53"/>
      <c r="N29" s="53"/>
      <c r="O29" s="13"/>
    </row>
    <row r="30" spans="1:15" ht="15" customHeight="1">
      <c r="A30" s="54"/>
      <c r="B30" s="54"/>
      <c r="C30" s="53"/>
      <c r="D30" s="53"/>
      <c r="E30" s="53"/>
      <c r="F30" s="54"/>
      <c r="G30" s="54"/>
      <c r="H30" s="53"/>
      <c r="I30" s="53"/>
      <c r="J30" s="55"/>
      <c r="K30" s="56"/>
      <c r="L30" s="56"/>
      <c r="M30" s="53"/>
      <c r="N30" s="53"/>
      <c r="O30" s="13"/>
    </row>
    <row r="31" spans="1:15" ht="20.25" customHeight="1">
      <c r="A31" s="217"/>
      <c r="B31" s="217"/>
      <c r="C31" s="217"/>
      <c r="D31" s="217"/>
      <c r="E31" s="53"/>
      <c r="F31" s="217"/>
      <c r="G31" s="217"/>
      <c r="H31" s="217"/>
      <c r="I31" s="217"/>
      <c r="J31" s="55"/>
      <c r="K31" s="56"/>
      <c r="L31" s="56"/>
      <c r="M31" s="53"/>
      <c r="N31" s="53"/>
      <c r="O31" s="13"/>
    </row>
    <row r="32" spans="1:15" ht="15" customHeight="1">
      <c r="A32" s="228" t="s">
        <v>55</v>
      </c>
      <c r="B32" s="229"/>
      <c r="C32" s="229"/>
      <c r="D32" s="230"/>
      <c r="E32" s="53"/>
      <c r="F32" s="217"/>
      <c r="G32" s="217"/>
      <c r="H32" s="217"/>
      <c r="I32" s="217"/>
      <c r="J32" s="55"/>
      <c r="K32" s="218" t="s">
        <v>56</v>
      </c>
      <c r="L32" s="219"/>
      <c r="M32" s="219"/>
      <c r="N32" s="220"/>
      <c r="O32" s="13"/>
    </row>
    <row r="33" spans="1:15" ht="15" customHeight="1">
      <c r="A33" s="231"/>
      <c r="B33" s="232"/>
      <c r="C33" s="232"/>
      <c r="D33" s="233"/>
      <c r="E33" s="53"/>
      <c r="F33" s="217"/>
      <c r="G33" s="217"/>
      <c r="H33" s="217"/>
      <c r="I33" s="217"/>
      <c r="J33" s="55"/>
      <c r="K33" s="221"/>
      <c r="L33" s="222"/>
      <c r="M33" s="222"/>
      <c r="N33" s="223"/>
      <c r="O33" s="13"/>
    </row>
    <row r="34" spans="1:15" ht="21" customHeight="1">
      <c r="A34" s="234"/>
      <c r="B34" s="235"/>
      <c r="C34" s="235"/>
      <c r="D34" s="236"/>
      <c r="E34" s="53"/>
      <c r="F34" s="54"/>
      <c r="G34" s="54"/>
      <c r="H34" s="53"/>
      <c r="I34" s="53"/>
      <c r="J34" s="55"/>
      <c r="K34" s="224"/>
      <c r="L34" s="225"/>
      <c r="M34" s="225"/>
      <c r="N34" s="226"/>
      <c r="O34" s="13"/>
    </row>
    <row r="35" spans="1:15" ht="21" customHeight="1">
      <c r="A35" s="54"/>
      <c r="B35" s="54"/>
      <c r="C35" s="53"/>
      <c r="D35" s="53"/>
      <c r="E35" s="53"/>
      <c r="F35" s="54"/>
      <c r="G35" s="54"/>
      <c r="H35" s="53"/>
      <c r="I35" s="53"/>
      <c r="J35" s="55"/>
      <c r="K35" s="59"/>
      <c r="L35" s="56"/>
      <c r="M35" s="53"/>
      <c r="N35" s="53"/>
      <c r="O35" s="13"/>
    </row>
  </sheetData>
  <sheetProtection/>
  <mergeCells count="44">
    <mergeCell ref="A24:D24"/>
    <mergeCell ref="A25:B26"/>
    <mergeCell ref="C25:D26"/>
    <mergeCell ref="F24:I24"/>
    <mergeCell ref="A32:D34"/>
    <mergeCell ref="K25:L26"/>
    <mergeCell ref="A31:D31"/>
    <mergeCell ref="F31:I31"/>
    <mergeCell ref="F32:G33"/>
    <mergeCell ref="H32:I33"/>
    <mergeCell ref="K24:N24"/>
    <mergeCell ref="F25:G26"/>
    <mergeCell ref="H25:I26"/>
    <mergeCell ref="F18:G19"/>
    <mergeCell ref="H18:I19"/>
    <mergeCell ref="K32:N34"/>
    <mergeCell ref="M25:N26"/>
    <mergeCell ref="A1:N1"/>
    <mergeCell ref="K10:N10"/>
    <mergeCell ref="H4:I5"/>
    <mergeCell ref="A4:B5"/>
    <mergeCell ref="C4:D5"/>
    <mergeCell ref="H11:I12"/>
    <mergeCell ref="A11:B12"/>
    <mergeCell ref="K3:N3"/>
    <mergeCell ref="K4:L5"/>
    <mergeCell ref="A2:N2"/>
    <mergeCell ref="K18:L19"/>
    <mergeCell ref="M4:N5"/>
    <mergeCell ref="K11:L12"/>
    <mergeCell ref="M11:N12"/>
    <mergeCell ref="K17:N17"/>
    <mergeCell ref="F10:I10"/>
    <mergeCell ref="M18:N19"/>
    <mergeCell ref="A18:B19"/>
    <mergeCell ref="F17:I17"/>
    <mergeCell ref="C18:D19"/>
    <mergeCell ref="C11:D12"/>
    <mergeCell ref="A3:D3"/>
    <mergeCell ref="F11:G12"/>
    <mergeCell ref="A10:D10"/>
    <mergeCell ref="F3:I3"/>
    <mergeCell ref="F4:G5"/>
    <mergeCell ref="A17:D17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37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6"/>
  <dimension ref="A1:K35"/>
  <sheetViews>
    <sheetView zoomScale="75" zoomScaleNormal="75" zoomScaleSheetLayoutView="75" zoomScalePageLayoutView="0" workbookViewId="0" topLeftCell="A1">
      <selection activeCell="A1" sqref="A1:J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</cols>
  <sheetData>
    <row r="1" spans="1:10" ht="69" customHeight="1">
      <c r="A1" s="215" t="s">
        <v>62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42" customHeight="1">
      <c r="A2" s="215" t="s">
        <v>50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29.25" customHeight="1">
      <c r="A3" s="206" t="s">
        <v>0</v>
      </c>
      <c r="B3" s="206"/>
      <c r="C3" s="206"/>
      <c r="D3" s="206"/>
      <c r="E3" s="48"/>
      <c r="F3" s="201" t="s">
        <v>1</v>
      </c>
      <c r="G3" s="201"/>
      <c r="H3" s="201"/>
      <c r="I3" s="201"/>
      <c r="J3" s="49"/>
    </row>
    <row r="4" spans="1:10" ht="15" customHeight="1">
      <c r="A4" s="216" t="s">
        <v>8</v>
      </c>
      <c r="B4" s="216"/>
      <c r="C4" s="213" t="s">
        <v>9</v>
      </c>
      <c r="D4" s="214"/>
      <c r="E4" s="48"/>
      <c r="F4" s="209" t="s">
        <v>8</v>
      </c>
      <c r="G4" s="210"/>
      <c r="H4" s="213" t="s">
        <v>9</v>
      </c>
      <c r="I4" s="214"/>
      <c r="J4" s="49"/>
    </row>
    <row r="5" spans="1:10" ht="15" customHeight="1">
      <c r="A5" s="216"/>
      <c r="B5" s="216"/>
      <c r="C5" s="211"/>
      <c r="D5" s="212"/>
      <c r="E5" s="48"/>
      <c r="F5" s="211"/>
      <c r="G5" s="212"/>
      <c r="H5" s="211"/>
      <c r="I5" s="212"/>
      <c r="J5" s="49"/>
    </row>
    <row r="6" spans="1:10" ht="24.75" customHeight="1">
      <c r="A6" s="50" t="str">
        <f>'P '!A5</f>
        <v>ANKA SPOR</v>
      </c>
      <c r="B6" s="51" t="str">
        <f>'P '!E5</f>
        <v>BAĞLARBAŞI</v>
      </c>
      <c r="C6" s="52">
        <f>T!C11</f>
        <v>0</v>
      </c>
      <c r="D6" s="52">
        <f>T!C6</f>
        <v>3</v>
      </c>
      <c r="E6" s="53"/>
      <c r="F6" s="50" t="str">
        <f>'P '!J5</f>
        <v>BAĞLARBAŞI</v>
      </c>
      <c r="G6" s="50" t="str">
        <f>'P '!N5</f>
        <v>C.PINAR TİGEM</v>
      </c>
      <c r="H6" s="52">
        <f>T!D6</f>
        <v>7</v>
      </c>
      <c r="I6" s="52">
        <f>T!D10</f>
        <v>0</v>
      </c>
      <c r="J6" s="49"/>
    </row>
    <row r="7" spans="1:10" ht="24.75" customHeight="1">
      <c r="A7" s="50" t="str">
        <f>'P '!A6</f>
        <v>C.PINAR TİGEM</v>
      </c>
      <c r="B7" s="51" t="str">
        <f>'P '!E6</f>
        <v>KARAKÖPRÜ SPOR</v>
      </c>
      <c r="C7" s="52">
        <f>T!C10</f>
        <v>1</v>
      </c>
      <c r="D7" s="52">
        <f>T!C7</f>
        <v>5</v>
      </c>
      <c r="E7" s="53"/>
      <c r="F7" s="50" t="str">
        <f>'P '!J6</f>
        <v>B.ŞEHİR BLD.</v>
      </c>
      <c r="G7" s="50" t="str">
        <f>'P '!N6</f>
        <v>ANKA SPOR</v>
      </c>
      <c r="H7" s="52">
        <f>T!D9</f>
        <v>3</v>
      </c>
      <c r="I7" s="52">
        <f>T!D11</f>
        <v>0</v>
      </c>
      <c r="J7" s="49"/>
    </row>
    <row r="8" spans="1:10" ht="24.75" customHeight="1">
      <c r="A8" s="50" t="str">
        <f>'P '!A7</f>
        <v>V.ŞEHİR EĞİTİM</v>
      </c>
      <c r="B8" s="51" t="str">
        <f>'P '!E7</f>
        <v>B.ŞEHİR BLD.</v>
      </c>
      <c r="C8" s="52">
        <f>T!C8</f>
        <v>1</v>
      </c>
      <c r="D8" s="52">
        <f>T!C9</f>
        <v>4</v>
      </c>
      <c r="E8" s="53"/>
      <c r="F8" s="50" t="str">
        <f>'P '!J7</f>
        <v>KARAKÖPRÜ SPOR</v>
      </c>
      <c r="G8" s="50" t="str">
        <f>'P '!N7</f>
        <v>V.ŞEHİR EĞİTİM</v>
      </c>
      <c r="H8" s="52">
        <f>T!D7</f>
        <v>6</v>
      </c>
      <c r="I8" s="52">
        <f>T!D8</f>
        <v>1</v>
      </c>
      <c r="J8" s="49"/>
    </row>
    <row r="9" spans="1:10" ht="20.25" customHeight="1">
      <c r="A9" s="54"/>
      <c r="B9" s="54"/>
      <c r="C9" s="53"/>
      <c r="D9" s="53"/>
      <c r="E9" s="53"/>
      <c r="F9" s="54"/>
      <c r="G9" s="54"/>
      <c r="H9" s="53"/>
      <c r="I9" s="53"/>
      <c r="J9" s="55"/>
    </row>
    <row r="10" spans="1:10" ht="30" customHeight="1">
      <c r="A10" s="201" t="s">
        <v>2</v>
      </c>
      <c r="B10" s="201"/>
      <c r="C10" s="201"/>
      <c r="D10" s="201"/>
      <c r="E10" s="57"/>
      <c r="F10" s="201" t="s">
        <v>3</v>
      </c>
      <c r="G10" s="201"/>
      <c r="H10" s="201"/>
      <c r="I10" s="201"/>
      <c r="J10" s="49"/>
    </row>
    <row r="11" spans="1:10" ht="15" customHeight="1">
      <c r="A11" s="200" t="s">
        <v>8</v>
      </c>
      <c r="B11" s="200"/>
      <c r="C11" s="202" t="s">
        <v>9</v>
      </c>
      <c r="D11" s="203"/>
      <c r="E11" s="57"/>
      <c r="F11" s="207" t="s">
        <v>8</v>
      </c>
      <c r="G11" s="208"/>
      <c r="H11" s="202" t="s">
        <v>9</v>
      </c>
      <c r="I11" s="203"/>
      <c r="J11" s="49"/>
    </row>
    <row r="12" spans="1:10" ht="15" customHeight="1">
      <c r="A12" s="200"/>
      <c r="B12" s="200"/>
      <c r="C12" s="204"/>
      <c r="D12" s="205"/>
      <c r="E12" s="57"/>
      <c r="F12" s="204"/>
      <c r="G12" s="205"/>
      <c r="H12" s="204"/>
      <c r="I12" s="205"/>
      <c r="J12" s="49"/>
    </row>
    <row r="13" spans="1:10" ht="24.75" customHeight="1">
      <c r="A13" s="51" t="str">
        <f>'P '!S5</f>
        <v>BAĞLARBAŞI</v>
      </c>
      <c r="B13" s="51" t="str">
        <f>'P '!W5</f>
        <v>B.ŞEHİR BLD.</v>
      </c>
      <c r="C13" s="52">
        <f>T!E6</f>
        <v>0</v>
      </c>
      <c r="D13" s="52">
        <f>T!E9</f>
        <v>0</v>
      </c>
      <c r="E13" s="53"/>
      <c r="F13" s="51" t="str">
        <f>'P '!A12</f>
        <v>V.ŞEHİR EĞİTİM</v>
      </c>
      <c r="G13" s="51" t="str">
        <f>'P '!E12</f>
        <v>BAĞLARBAŞI</v>
      </c>
      <c r="H13" s="52">
        <f>T!F8</f>
        <v>0</v>
      </c>
      <c r="I13" s="52">
        <f>T!F6</f>
        <v>0</v>
      </c>
      <c r="J13" s="49"/>
    </row>
    <row r="14" spans="1:10" ht="24.75" customHeight="1">
      <c r="A14" s="51" t="str">
        <f>'P '!S6</f>
        <v>C.PINAR TİGEM</v>
      </c>
      <c r="B14" s="51" t="str">
        <f>'P '!W6</f>
        <v>V.ŞEHİR EĞİTİM</v>
      </c>
      <c r="C14" s="52">
        <f>T!E10</f>
        <v>0</v>
      </c>
      <c r="D14" s="52">
        <f>T!E8</f>
        <v>0</v>
      </c>
      <c r="E14" s="53"/>
      <c r="F14" s="51" t="str">
        <f>'P '!A13</f>
        <v>KARAKÖPRÜ SPOR</v>
      </c>
      <c r="G14" s="51" t="str">
        <f>'P '!E13</f>
        <v>B.ŞEHİR BLD.</v>
      </c>
      <c r="H14" s="52">
        <f>T!F7</f>
        <v>0</v>
      </c>
      <c r="I14" s="52">
        <f>T!F9</f>
        <v>0</v>
      </c>
      <c r="J14" s="49"/>
    </row>
    <row r="15" spans="1:10" ht="24.75" customHeight="1">
      <c r="A15" s="51" t="str">
        <f>'P '!S7</f>
        <v>ANKA SPOR</v>
      </c>
      <c r="B15" s="51" t="str">
        <f>'P '!W7</f>
        <v>KARAKÖPRÜ SPOR</v>
      </c>
      <c r="C15" s="52">
        <f>T!E11</f>
        <v>0</v>
      </c>
      <c r="D15" s="52">
        <f>T!E7</f>
        <v>0</v>
      </c>
      <c r="E15" s="53"/>
      <c r="F15" s="51" t="str">
        <f>'P '!A14</f>
        <v>C.PINAR TİGEM</v>
      </c>
      <c r="G15" s="51" t="str">
        <f>'P '!E14</f>
        <v>ANKA SPOR</v>
      </c>
      <c r="H15" s="52">
        <f>T!F10</f>
        <v>0</v>
      </c>
      <c r="I15" s="52">
        <f>T!F11</f>
        <v>0</v>
      </c>
      <c r="J15" s="49"/>
    </row>
    <row r="16" spans="1:10" ht="20.25" customHeight="1">
      <c r="A16" s="54"/>
      <c r="B16" s="54"/>
      <c r="C16" s="53"/>
      <c r="D16" s="53"/>
      <c r="E16" s="53"/>
      <c r="F16" s="141"/>
      <c r="G16" s="141"/>
      <c r="H16" s="142"/>
      <c r="I16" s="142"/>
      <c r="J16" s="55"/>
    </row>
    <row r="17" spans="1:11" ht="30" customHeight="1">
      <c r="A17" s="201" t="s">
        <v>4</v>
      </c>
      <c r="B17" s="201"/>
      <c r="C17" s="201"/>
      <c r="D17" s="201"/>
      <c r="E17" s="57"/>
      <c r="F17" s="143"/>
      <c r="G17" s="143"/>
      <c r="H17" s="143"/>
      <c r="I17" s="143"/>
      <c r="J17" s="49"/>
      <c r="K17" s="13"/>
    </row>
    <row r="18" spans="1:11" ht="15" customHeight="1">
      <c r="A18" s="200" t="s">
        <v>8</v>
      </c>
      <c r="B18" s="200"/>
      <c r="C18" s="202" t="s">
        <v>9</v>
      </c>
      <c r="D18" s="203"/>
      <c r="E18" s="57"/>
      <c r="F18" s="143"/>
      <c r="G18" s="143"/>
      <c r="H18" s="143"/>
      <c r="I18" s="143"/>
      <c r="J18" s="49"/>
      <c r="K18" s="13"/>
    </row>
    <row r="19" spans="1:11" ht="15" customHeight="1">
      <c r="A19" s="200"/>
      <c r="B19" s="200"/>
      <c r="C19" s="204"/>
      <c r="D19" s="205"/>
      <c r="E19" s="57"/>
      <c r="F19" s="143"/>
      <c r="G19" s="143"/>
      <c r="H19" s="143"/>
      <c r="I19" s="143"/>
      <c r="J19" s="49"/>
      <c r="K19" s="13"/>
    </row>
    <row r="20" spans="1:11" ht="24.75" customHeight="1">
      <c r="A20" s="51" t="str">
        <f>'P '!J12</f>
        <v>BAĞLARBAŞI</v>
      </c>
      <c r="B20" s="51" t="str">
        <f>'P '!N12</f>
        <v>KARAKÖPRÜ SPOR</v>
      </c>
      <c r="C20" s="52">
        <f>T!G6</f>
        <v>0</v>
      </c>
      <c r="D20" s="52">
        <f>T!G7</f>
        <v>0</v>
      </c>
      <c r="E20" s="58"/>
      <c r="F20" s="141"/>
      <c r="G20" s="141"/>
      <c r="H20" s="142"/>
      <c r="I20" s="142"/>
      <c r="J20" s="49"/>
      <c r="K20" s="13"/>
    </row>
    <row r="21" spans="1:11" ht="24.75" customHeight="1">
      <c r="A21" s="51" t="str">
        <f>'P '!J13</f>
        <v>ANKA SPOR</v>
      </c>
      <c r="B21" s="51" t="str">
        <f>'P '!N13</f>
        <v>V.ŞEHİR EĞİTİM</v>
      </c>
      <c r="C21" s="52">
        <f>T!G11</f>
        <v>0</v>
      </c>
      <c r="D21" s="52">
        <f>T!G8</f>
        <v>0</v>
      </c>
      <c r="E21" s="58"/>
      <c r="F21" s="141"/>
      <c r="G21" s="141"/>
      <c r="H21" s="142"/>
      <c r="I21" s="142"/>
      <c r="J21" s="49"/>
      <c r="K21" s="13"/>
    </row>
    <row r="22" spans="1:11" ht="24.75" customHeight="1">
      <c r="A22" s="51" t="str">
        <f>'P '!J14</f>
        <v>B.ŞEHİR BLD.</v>
      </c>
      <c r="B22" s="51" t="str">
        <f>'P '!N14</f>
        <v>C.PINAR TİGEM</v>
      </c>
      <c r="C22" s="52">
        <f>T!G9</f>
        <v>0</v>
      </c>
      <c r="D22" s="52">
        <f>T!G10</f>
        <v>0</v>
      </c>
      <c r="E22" s="58"/>
      <c r="F22" s="141"/>
      <c r="G22" s="141"/>
      <c r="H22" s="142"/>
      <c r="I22" s="142"/>
      <c r="J22" s="49"/>
      <c r="K22" s="13"/>
    </row>
    <row r="23" spans="1:10" ht="15" customHeight="1">
      <c r="A23" s="54"/>
      <c r="B23" s="54"/>
      <c r="C23" s="53"/>
      <c r="D23" s="53"/>
      <c r="E23" s="53"/>
      <c r="F23" s="141"/>
      <c r="G23" s="141"/>
      <c r="H23" s="142"/>
      <c r="I23" s="142"/>
      <c r="J23" s="55"/>
    </row>
    <row r="24" spans="1:11" ht="20.25" customHeight="1">
      <c r="A24" s="217"/>
      <c r="B24" s="217"/>
      <c r="C24" s="217"/>
      <c r="D24" s="217"/>
      <c r="E24" s="57"/>
      <c r="F24" s="238"/>
      <c r="G24" s="238"/>
      <c r="H24" s="238"/>
      <c r="I24" s="238"/>
      <c r="J24" s="80"/>
      <c r="K24" s="13"/>
    </row>
    <row r="25" spans="1:11" ht="15" customHeight="1">
      <c r="A25" s="217"/>
      <c r="B25" s="217"/>
      <c r="C25" s="217"/>
      <c r="D25" s="217"/>
      <c r="E25" s="57"/>
      <c r="F25" s="217"/>
      <c r="G25" s="217"/>
      <c r="H25" s="217"/>
      <c r="I25" s="217"/>
      <c r="J25" s="80"/>
      <c r="K25" s="13"/>
    </row>
    <row r="26" spans="1:11" ht="15" customHeight="1">
      <c r="A26" s="217"/>
      <c r="B26" s="217"/>
      <c r="C26" s="217"/>
      <c r="D26" s="217"/>
      <c r="E26" s="57"/>
      <c r="F26" s="217"/>
      <c r="G26" s="217"/>
      <c r="H26" s="217"/>
      <c r="I26" s="217"/>
      <c r="J26" s="80"/>
      <c r="K26" s="13"/>
    </row>
    <row r="27" spans="1:11" ht="21" customHeight="1">
      <c r="A27" s="54"/>
      <c r="B27" s="54"/>
      <c r="C27" s="53"/>
      <c r="D27" s="53"/>
      <c r="E27" s="57"/>
      <c r="F27" s="54"/>
      <c r="G27" s="54"/>
      <c r="H27" s="53"/>
      <c r="I27" s="53"/>
      <c r="J27" s="80"/>
      <c r="K27" s="13"/>
    </row>
    <row r="28" spans="1:11" ht="21" customHeight="1">
      <c r="A28" s="54"/>
      <c r="B28" s="54"/>
      <c r="C28" s="53"/>
      <c r="D28" s="53"/>
      <c r="E28" s="53"/>
      <c r="F28" s="54"/>
      <c r="G28" s="54"/>
      <c r="H28" s="53"/>
      <c r="I28" s="53"/>
      <c r="J28" s="80"/>
      <c r="K28" s="13"/>
    </row>
    <row r="29" spans="1:11" ht="21" customHeight="1">
      <c r="A29" s="54"/>
      <c r="B29" s="54"/>
      <c r="C29" s="53"/>
      <c r="D29" s="53"/>
      <c r="E29" s="53"/>
      <c r="F29" s="54"/>
      <c r="G29" s="54"/>
      <c r="H29" s="53"/>
      <c r="I29" s="53"/>
      <c r="J29" s="80"/>
      <c r="K29" s="13"/>
    </row>
    <row r="30" spans="1:11" ht="15" customHeight="1">
      <c r="A30" s="54"/>
      <c r="B30" s="54"/>
      <c r="C30" s="53"/>
      <c r="D30" s="53"/>
      <c r="E30" s="53"/>
      <c r="F30" s="54"/>
      <c r="G30" s="54"/>
      <c r="H30" s="53"/>
      <c r="I30" s="53"/>
      <c r="J30" s="55"/>
      <c r="K30" s="13"/>
    </row>
    <row r="31" spans="1:11" ht="20.25" customHeight="1">
      <c r="A31" s="217"/>
      <c r="B31" s="217"/>
      <c r="C31" s="217"/>
      <c r="D31" s="217"/>
      <c r="E31" s="53"/>
      <c r="F31" s="217"/>
      <c r="G31" s="217"/>
      <c r="H31" s="217"/>
      <c r="I31" s="217"/>
      <c r="J31" s="55"/>
      <c r="K31" s="13"/>
    </row>
    <row r="32" spans="1:11" ht="15" customHeight="1">
      <c r="A32" s="237" t="s">
        <v>52</v>
      </c>
      <c r="B32" s="237"/>
      <c r="C32" s="237"/>
      <c r="D32" s="237"/>
      <c r="E32" s="53"/>
      <c r="F32" s="237" t="s">
        <v>53</v>
      </c>
      <c r="G32" s="237"/>
      <c r="H32" s="237"/>
      <c r="I32" s="237"/>
      <c r="J32" s="55"/>
      <c r="K32" s="13"/>
    </row>
    <row r="33" spans="1:11" ht="15" customHeight="1">
      <c r="A33" s="237"/>
      <c r="B33" s="237"/>
      <c r="C33" s="237"/>
      <c r="D33" s="237"/>
      <c r="E33" s="53"/>
      <c r="F33" s="237"/>
      <c r="G33" s="237"/>
      <c r="H33" s="237"/>
      <c r="I33" s="237"/>
      <c r="J33" s="55"/>
      <c r="K33" s="13"/>
    </row>
    <row r="34" spans="1:11" ht="21" customHeight="1">
      <c r="A34" s="237"/>
      <c r="B34" s="237"/>
      <c r="C34" s="237"/>
      <c r="D34" s="237"/>
      <c r="E34" s="53"/>
      <c r="F34" s="237"/>
      <c r="G34" s="237"/>
      <c r="H34" s="237"/>
      <c r="I34" s="237"/>
      <c r="J34" s="55"/>
      <c r="K34" s="13"/>
    </row>
    <row r="35" spans="1:11" ht="21" customHeight="1">
      <c r="A35" s="54"/>
      <c r="B35" s="54"/>
      <c r="C35" s="53"/>
      <c r="D35" s="53"/>
      <c r="E35" s="53"/>
      <c r="F35" s="54"/>
      <c r="G35" s="54"/>
      <c r="H35" s="53"/>
      <c r="I35" s="53"/>
      <c r="J35" s="55"/>
      <c r="K35" s="13"/>
    </row>
  </sheetData>
  <sheetProtection/>
  <mergeCells count="27">
    <mergeCell ref="F10:I10"/>
    <mergeCell ref="A17:D17"/>
    <mergeCell ref="A11:B12"/>
    <mergeCell ref="A18:B19"/>
    <mergeCell ref="H11:I12"/>
    <mergeCell ref="C18:D19"/>
    <mergeCell ref="C11:D12"/>
    <mergeCell ref="F25:G26"/>
    <mergeCell ref="H25:I26"/>
    <mergeCell ref="F3:I3"/>
    <mergeCell ref="F4:G5"/>
    <mergeCell ref="H4:I5"/>
    <mergeCell ref="A4:B5"/>
    <mergeCell ref="C4:D5"/>
    <mergeCell ref="A3:D3"/>
    <mergeCell ref="F11:G12"/>
    <mergeCell ref="A10:D10"/>
    <mergeCell ref="A1:J1"/>
    <mergeCell ref="A2:J2"/>
    <mergeCell ref="A32:D34"/>
    <mergeCell ref="A31:D31"/>
    <mergeCell ref="F31:I31"/>
    <mergeCell ref="F32:I34"/>
    <mergeCell ref="A24:D24"/>
    <mergeCell ref="A25:B26"/>
    <mergeCell ref="C25:D26"/>
    <mergeCell ref="F24:I24"/>
  </mergeCells>
  <printOptions horizontalCentered="1"/>
  <pageMargins left="0" right="0" top="0" bottom="0" header="0.07874015748031496" footer="0.25"/>
  <pageSetup horizontalDpi="300" verticalDpi="300" orientation="portrait" paperSize="9" scale="75" r:id="rId2"/>
  <rowBreaks count="1" manualBreakCount="1">
    <brk id="37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7"/>
  <dimension ref="A1:K35"/>
  <sheetViews>
    <sheetView zoomScale="75" zoomScaleNormal="75" zoomScaleSheetLayoutView="75" zoomScalePageLayoutView="0" workbookViewId="0" topLeftCell="A1">
      <selection activeCell="A1" sqref="A1:J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</cols>
  <sheetData>
    <row r="1" spans="1:10" ht="69" customHeight="1">
      <c r="A1" s="215" t="s">
        <v>62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42" customHeight="1">
      <c r="A2" s="215" t="s">
        <v>51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29.25" customHeight="1">
      <c r="A3" s="206" t="s">
        <v>5</v>
      </c>
      <c r="B3" s="206"/>
      <c r="C3" s="206"/>
      <c r="D3" s="206"/>
      <c r="E3" s="48"/>
      <c r="F3" s="201" t="s">
        <v>6</v>
      </c>
      <c r="G3" s="201"/>
      <c r="H3" s="201"/>
      <c r="I3" s="201"/>
      <c r="J3" s="49"/>
    </row>
    <row r="4" spans="1:10" ht="15" customHeight="1">
      <c r="A4" s="216" t="s">
        <v>8</v>
      </c>
      <c r="B4" s="216"/>
      <c r="C4" s="213" t="s">
        <v>9</v>
      </c>
      <c r="D4" s="214"/>
      <c r="E4" s="48"/>
      <c r="F4" s="209" t="s">
        <v>8</v>
      </c>
      <c r="G4" s="210"/>
      <c r="H4" s="213" t="s">
        <v>9</v>
      </c>
      <c r="I4" s="214"/>
      <c r="J4" s="49"/>
    </row>
    <row r="5" spans="1:10" ht="15" customHeight="1">
      <c r="A5" s="216"/>
      <c r="B5" s="216"/>
      <c r="C5" s="211"/>
      <c r="D5" s="212"/>
      <c r="E5" s="48"/>
      <c r="F5" s="211"/>
      <c r="G5" s="212"/>
      <c r="H5" s="211"/>
      <c r="I5" s="212"/>
      <c r="J5" s="49"/>
    </row>
    <row r="6" spans="1:10" ht="24.75" customHeight="1">
      <c r="A6" s="50" t="str">
        <f>'P '!S12</f>
        <v>BAĞLARBAŞI</v>
      </c>
      <c r="B6" s="51" t="str">
        <f>'P '!W12</f>
        <v>ANKA SPOR</v>
      </c>
      <c r="C6" s="52">
        <f>T!H6</f>
        <v>0</v>
      </c>
      <c r="D6" s="52">
        <f>T!H11</f>
        <v>0</v>
      </c>
      <c r="E6" s="53"/>
      <c r="F6" s="50" t="str">
        <f>'P '!A19</f>
        <v>C.PINAR TİGEM</v>
      </c>
      <c r="G6" s="50" t="str">
        <f>'P '!E19</f>
        <v>BAĞLARBAŞI</v>
      </c>
      <c r="H6" s="52">
        <f>T!I10</f>
        <v>0</v>
      </c>
      <c r="I6" s="52">
        <f>T!I6</f>
        <v>0</v>
      </c>
      <c r="J6" s="49"/>
    </row>
    <row r="7" spans="1:10" ht="24.75" customHeight="1">
      <c r="A7" s="50" t="str">
        <f>'P '!S13</f>
        <v>KARAKÖPRÜ SPOR</v>
      </c>
      <c r="B7" s="51" t="str">
        <f>'P '!W13</f>
        <v>C.PINAR TİGEM</v>
      </c>
      <c r="C7" s="52">
        <f>T!H7</f>
        <v>0</v>
      </c>
      <c r="D7" s="52">
        <f>T!H10</f>
        <v>0</v>
      </c>
      <c r="E7" s="53"/>
      <c r="F7" s="50" t="str">
        <f>'P '!A20</f>
        <v>ANKA SPOR</v>
      </c>
      <c r="G7" s="50" t="str">
        <f>'P '!E20</f>
        <v>B.ŞEHİR BLD.</v>
      </c>
      <c r="H7" s="52">
        <f>T!I11</f>
        <v>0</v>
      </c>
      <c r="I7" s="52">
        <f>T!I9</f>
        <v>0</v>
      </c>
      <c r="J7" s="49"/>
    </row>
    <row r="8" spans="1:10" ht="24.75" customHeight="1">
      <c r="A8" s="50" t="str">
        <f>'P '!S14</f>
        <v>B.ŞEHİR BLD.</v>
      </c>
      <c r="B8" s="51" t="str">
        <f>'P '!W14</f>
        <v>V.ŞEHİR EĞİTİM</v>
      </c>
      <c r="C8" s="52">
        <f>T!H9</f>
        <v>0</v>
      </c>
      <c r="D8" s="52">
        <f>T!H8</f>
        <v>0</v>
      </c>
      <c r="E8" s="53"/>
      <c r="F8" s="50" t="str">
        <f>'P '!A21</f>
        <v>V.ŞEHİR EĞİTİM</v>
      </c>
      <c r="G8" s="50" t="str">
        <f>'P '!E21</f>
        <v>KARAKÖPRÜ SPOR</v>
      </c>
      <c r="H8" s="52">
        <f>T!I8</f>
        <v>0</v>
      </c>
      <c r="I8" s="52">
        <f>T!I7</f>
        <v>0</v>
      </c>
      <c r="J8" s="49"/>
    </row>
    <row r="9" spans="1:10" ht="20.25" customHeight="1">
      <c r="A9" s="54"/>
      <c r="B9" s="54"/>
      <c r="C9" s="53"/>
      <c r="D9" s="53"/>
      <c r="E9" s="53"/>
      <c r="F9" s="54"/>
      <c r="G9" s="54"/>
      <c r="H9" s="53"/>
      <c r="I9" s="53"/>
      <c r="J9" s="55"/>
    </row>
    <row r="10" spans="1:10" ht="30" customHeight="1">
      <c r="A10" s="201" t="s">
        <v>29</v>
      </c>
      <c r="B10" s="201"/>
      <c r="C10" s="201"/>
      <c r="D10" s="201"/>
      <c r="E10" s="57"/>
      <c r="F10" s="201" t="s">
        <v>30</v>
      </c>
      <c r="G10" s="201"/>
      <c r="H10" s="201"/>
      <c r="I10" s="201"/>
      <c r="J10" s="49"/>
    </row>
    <row r="11" spans="1:10" ht="15" customHeight="1">
      <c r="A11" s="200" t="s">
        <v>8</v>
      </c>
      <c r="B11" s="200"/>
      <c r="C11" s="202" t="s">
        <v>9</v>
      </c>
      <c r="D11" s="203"/>
      <c r="E11" s="57"/>
      <c r="F11" s="207" t="s">
        <v>8</v>
      </c>
      <c r="G11" s="208"/>
      <c r="H11" s="202" t="s">
        <v>9</v>
      </c>
      <c r="I11" s="203"/>
      <c r="J11" s="49"/>
    </row>
    <row r="12" spans="1:10" ht="15" customHeight="1">
      <c r="A12" s="200"/>
      <c r="B12" s="200"/>
      <c r="C12" s="204"/>
      <c r="D12" s="205"/>
      <c r="E12" s="57"/>
      <c r="F12" s="204"/>
      <c r="G12" s="205"/>
      <c r="H12" s="204"/>
      <c r="I12" s="205"/>
      <c r="J12" s="49"/>
    </row>
    <row r="13" spans="1:10" ht="24.75" customHeight="1">
      <c r="A13" s="51" t="str">
        <f>'P '!J19</f>
        <v>B.ŞEHİR BLD.</v>
      </c>
      <c r="B13" s="51" t="str">
        <f>'P '!N19</f>
        <v>BAĞLARBAŞI</v>
      </c>
      <c r="C13" s="52">
        <f>T!J9</f>
        <v>0</v>
      </c>
      <c r="D13" s="52">
        <f>T!J6</f>
        <v>0</v>
      </c>
      <c r="E13" s="53"/>
      <c r="F13" s="51" t="str">
        <f>'P '!S19</f>
        <v>BAĞLARBAŞI</v>
      </c>
      <c r="G13" s="51" t="str">
        <f>'P '!W19</f>
        <v>V.ŞEHİR EĞİTİM</v>
      </c>
      <c r="H13" s="52">
        <f>T!K6</f>
        <v>0</v>
      </c>
      <c r="I13" s="52">
        <f>T!K8</f>
        <v>0</v>
      </c>
      <c r="J13" s="49"/>
    </row>
    <row r="14" spans="1:10" ht="24.75" customHeight="1">
      <c r="A14" s="51" t="str">
        <f>'P '!J20</f>
        <v>V.ŞEHİR EĞİTİM</v>
      </c>
      <c r="B14" s="51" t="str">
        <f>'P '!N20</f>
        <v>C.PINAR TİGEM</v>
      </c>
      <c r="C14" s="52">
        <f>T!J8</f>
        <v>0</v>
      </c>
      <c r="D14" s="52">
        <f>T!J10</f>
        <v>0</v>
      </c>
      <c r="E14" s="53"/>
      <c r="F14" s="51" t="str">
        <f>'P '!S20</f>
        <v>B.ŞEHİR BLD.</v>
      </c>
      <c r="G14" s="51" t="str">
        <f>'P '!W20</f>
        <v>KARAKÖPRÜ SPOR</v>
      </c>
      <c r="H14" s="52">
        <f>T!K9</f>
        <v>0</v>
      </c>
      <c r="I14" s="52">
        <f>T!K7</f>
        <v>0</v>
      </c>
      <c r="J14" s="49"/>
    </row>
    <row r="15" spans="1:10" ht="24.75" customHeight="1">
      <c r="A15" s="51" t="str">
        <f>'P '!J21</f>
        <v>KARAKÖPRÜ SPOR</v>
      </c>
      <c r="B15" s="51" t="str">
        <f>'P '!N21</f>
        <v>ANKA SPOR</v>
      </c>
      <c r="C15" s="52">
        <f>T!J7</f>
        <v>0</v>
      </c>
      <c r="D15" s="52">
        <f>T!J11</f>
        <v>0</v>
      </c>
      <c r="E15" s="53"/>
      <c r="F15" s="51" t="str">
        <f>'P '!S21</f>
        <v>ANKA SPOR</v>
      </c>
      <c r="G15" s="51" t="str">
        <f>'P '!W21</f>
        <v>C.PINAR TİGEM</v>
      </c>
      <c r="H15" s="52">
        <f>T!K11</f>
        <v>0</v>
      </c>
      <c r="I15" s="52">
        <f>T!K10</f>
        <v>0</v>
      </c>
      <c r="J15" s="49"/>
    </row>
    <row r="16" spans="1:10" ht="20.25" customHeight="1">
      <c r="A16" s="54"/>
      <c r="B16" s="54"/>
      <c r="C16" s="53"/>
      <c r="D16" s="53"/>
      <c r="E16" s="53"/>
      <c r="F16" s="141"/>
      <c r="G16" s="141"/>
      <c r="H16" s="142"/>
      <c r="I16" s="142"/>
      <c r="J16" s="55"/>
    </row>
    <row r="17" spans="1:11" ht="30" customHeight="1">
      <c r="A17" s="201" t="s">
        <v>31</v>
      </c>
      <c r="B17" s="201"/>
      <c r="C17" s="201"/>
      <c r="D17" s="201"/>
      <c r="E17" s="57"/>
      <c r="F17" s="143"/>
      <c r="G17" s="143"/>
      <c r="H17" s="143"/>
      <c r="I17" s="143"/>
      <c r="J17" s="49"/>
      <c r="K17" s="13"/>
    </row>
    <row r="18" spans="1:11" ht="15" customHeight="1">
      <c r="A18" s="200" t="s">
        <v>8</v>
      </c>
      <c r="B18" s="200"/>
      <c r="C18" s="202" t="s">
        <v>9</v>
      </c>
      <c r="D18" s="203"/>
      <c r="E18" s="57"/>
      <c r="F18" s="143"/>
      <c r="G18" s="143"/>
      <c r="H18" s="143"/>
      <c r="I18" s="143"/>
      <c r="J18" s="49"/>
      <c r="K18" s="13"/>
    </row>
    <row r="19" spans="1:11" ht="15" customHeight="1">
      <c r="A19" s="200"/>
      <c r="B19" s="200"/>
      <c r="C19" s="204"/>
      <c r="D19" s="205"/>
      <c r="E19" s="57"/>
      <c r="F19" s="143"/>
      <c r="G19" s="143"/>
      <c r="H19" s="143"/>
      <c r="I19" s="143"/>
      <c r="J19" s="49"/>
      <c r="K19" s="13"/>
    </row>
    <row r="20" spans="1:11" ht="24.75" customHeight="1">
      <c r="A20" s="51" t="str">
        <f>'P '!A26</f>
        <v>KARAKÖPRÜ SPOR</v>
      </c>
      <c r="B20" s="51" t="str">
        <f>'P '!E26</f>
        <v>BAĞLARBAŞI</v>
      </c>
      <c r="C20" s="52">
        <f>T!L7</f>
        <v>0</v>
      </c>
      <c r="D20" s="52">
        <f>T!L6</f>
        <v>0</v>
      </c>
      <c r="E20" s="58"/>
      <c r="F20" s="141"/>
      <c r="G20" s="141"/>
      <c r="H20" s="142"/>
      <c r="I20" s="142"/>
      <c r="J20" s="49"/>
      <c r="K20" s="13"/>
    </row>
    <row r="21" spans="1:11" ht="24.75" customHeight="1">
      <c r="A21" s="51" t="str">
        <f>'P '!A27</f>
        <v>V.ŞEHİR EĞİTİM</v>
      </c>
      <c r="B21" s="51" t="str">
        <f>'P '!E27</f>
        <v>ANKA SPOR</v>
      </c>
      <c r="C21" s="52">
        <f>T!L8</f>
        <v>0</v>
      </c>
      <c r="D21" s="52">
        <f>T!L11</f>
        <v>0</v>
      </c>
      <c r="E21" s="58"/>
      <c r="F21" s="141"/>
      <c r="G21" s="141"/>
      <c r="H21" s="142"/>
      <c r="I21" s="142"/>
      <c r="J21" s="49"/>
      <c r="K21" s="13"/>
    </row>
    <row r="22" spans="1:11" ht="24.75" customHeight="1">
      <c r="A22" s="51" t="str">
        <f>'P '!A28</f>
        <v>C.PINAR TİGEM</v>
      </c>
      <c r="B22" s="51" t="str">
        <f>'P '!E28</f>
        <v>B.ŞEHİR BLD.</v>
      </c>
      <c r="C22" s="52">
        <f>T!L10</f>
        <v>0</v>
      </c>
      <c r="D22" s="52">
        <f>T!L9</f>
        <v>0</v>
      </c>
      <c r="E22" s="58"/>
      <c r="F22" s="141"/>
      <c r="G22" s="141"/>
      <c r="H22" s="142"/>
      <c r="I22" s="142"/>
      <c r="J22" s="49"/>
      <c r="K22" s="13"/>
    </row>
    <row r="23" spans="1:10" ht="15" customHeight="1">
      <c r="A23" s="54"/>
      <c r="B23" s="54"/>
      <c r="C23" s="53"/>
      <c r="D23" s="53"/>
      <c r="E23" s="53"/>
      <c r="F23" s="141"/>
      <c r="G23" s="141"/>
      <c r="H23" s="142"/>
      <c r="I23" s="142"/>
      <c r="J23" s="55"/>
    </row>
    <row r="24" spans="1:11" ht="20.25" customHeight="1">
      <c r="A24" s="217"/>
      <c r="B24" s="217"/>
      <c r="C24" s="217"/>
      <c r="D24" s="217"/>
      <c r="E24" s="57"/>
      <c r="F24" s="238"/>
      <c r="G24" s="238"/>
      <c r="H24" s="238"/>
      <c r="I24" s="238"/>
      <c r="J24" s="80"/>
      <c r="K24" s="13"/>
    </row>
    <row r="25" spans="1:11" ht="15" customHeight="1">
      <c r="A25" s="217"/>
      <c r="B25" s="217"/>
      <c r="C25" s="217"/>
      <c r="D25" s="217"/>
      <c r="E25" s="57"/>
      <c r="F25" s="217"/>
      <c r="G25" s="217"/>
      <c r="H25" s="217"/>
      <c r="I25" s="217"/>
      <c r="J25" s="80"/>
      <c r="K25" s="13"/>
    </row>
    <row r="26" spans="1:11" ht="15" customHeight="1">
      <c r="A26" s="217"/>
      <c r="B26" s="217"/>
      <c r="C26" s="217"/>
      <c r="D26" s="217"/>
      <c r="E26" s="57"/>
      <c r="F26" s="217"/>
      <c r="G26" s="217"/>
      <c r="H26" s="217"/>
      <c r="I26" s="217"/>
      <c r="J26" s="80"/>
      <c r="K26" s="13"/>
    </row>
    <row r="27" spans="1:11" ht="21" customHeight="1">
      <c r="A27" s="54"/>
      <c r="B27" s="54"/>
      <c r="C27" s="53"/>
      <c r="D27" s="53"/>
      <c r="E27" s="57"/>
      <c r="F27" s="54"/>
      <c r="G27" s="54"/>
      <c r="H27" s="53"/>
      <c r="I27" s="53"/>
      <c r="J27" s="80"/>
      <c r="K27" s="13"/>
    </row>
    <row r="28" spans="1:11" ht="21" customHeight="1">
      <c r="A28" s="54"/>
      <c r="B28" s="54"/>
      <c r="C28" s="53"/>
      <c r="D28" s="53"/>
      <c r="E28" s="53"/>
      <c r="F28" s="54"/>
      <c r="G28" s="54"/>
      <c r="H28" s="53"/>
      <c r="I28" s="53"/>
      <c r="J28" s="80"/>
      <c r="K28" s="13"/>
    </row>
    <row r="29" spans="1:11" ht="21" customHeight="1">
      <c r="A29" s="54"/>
      <c r="B29" s="54"/>
      <c r="C29" s="53"/>
      <c r="D29" s="53"/>
      <c r="E29" s="53"/>
      <c r="F29" s="54"/>
      <c r="G29" s="54"/>
      <c r="H29" s="53"/>
      <c r="I29" s="53"/>
      <c r="J29" s="80"/>
      <c r="K29" s="13"/>
    </row>
    <row r="30" spans="1:11" ht="15" customHeight="1">
      <c r="A30" s="54"/>
      <c r="B30" s="54"/>
      <c r="C30" s="53"/>
      <c r="D30" s="53"/>
      <c r="E30" s="53"/>
      <c r="F30" s="54"/>
      <c r="G30" s="54"/>
      <c r="H30" s="53"/>
      <c r="I30" s="53"/>
      <c r="J30" s="55"/>
      <c r="K30" s="13"/>
    </row>
    <row r="31" spans="1:11" ht="20.25" customHeight="1">
      <c r="A31" s="217"/>
      <c r="B31" s="217"/>
      <c r="C31" s="217"/>
      <c r="D31" s="217"/>
      <c r="E31" s="53"/>
      <c r="F31" s="217"/>
      <c r="G31" s="217"/>
      <c r="H31" s="217"/>
      <c r="I31" s="217"/>
      <c r="J31" s="55"/>
      <c r="K31" s="13"/>
    </row>
    <row r="32" spans="1:11" ht="15" customHeight="1">
      <c r="A32" s="237" t="s">
        <v>52</v>
      </c>
      <c r="B32" s="237"/>
      <c r="C32" s="237"/>
      <c r="D32" s="237"/>
      <c r="E32" s="53"/>
      <c r="F32" s="237" t="s">
        <v>53</v>
      </c>
      <c r="G32" s="237"/>
      <c r="H32" s="237"/>
      <c r="I32" s="237"/>
      <c r="J32" s="55"/>
      <c r="K32" s="13"/>
    </row>
    <row r="33" spans="1:11" ht="15" customHeight="1">
      <c r="A33" s="237"/>
      <c r="B33" s="237"/>
      <c r="C33" s="237"/>
      <c r="D33" s="237"/>
      <c r="E33" s="53"/>
      <c r="F33" s="237"/>
      <c r="G33" s="237"/>
      <c r="H33" s="237"/>
      <c r="I33" s="237"/>
      <c r="J33" s="55"/>
      <c r="K33" s="13"/>
    </row>
    <row r="34" spans="1:11" ht="21" customHeight="1">
      <c r="A34" s="237"/>
      <c r="B34" s="237"/>
      <c r="C34" s="237"/>
      <c r="D34" s="237"/>
      <c r="E34" s="53"/>
      <c r="F34" s="237"/>
      <c r="G34" s="237"/>
      <c r="H34" s="237"/>
      <c r="I34" s="237"/>
      <c r="J34" s="55"/>
      <c r="K34" s="13"/>
    </row>
    <row r="35" spans="1:11" ht="21" customHeight="1">
      <c r="A35" s="54"/>
      <c r="B35" s="54"/>
      <c r="C35" s="53"/>
      <c r="D35" s="53"/>
      <c r="E35" s="53"/>
      <c r="F35" s="54"/>
      <c r="G35" s="54"/>
      <c r="H35" s="53"/>
      <c r="I35" s="53"/>
      <c r="J35" s="55"/>
      <c r="K35" s="13"/>
    </row>
  </sheetData>
  <sheetProtection/>
  <mergeCells count="27">
    <mergeCell ref="A32:D34"/>
    <mergeCell ref="A31:D31"/>
    <mergeCell ref="F31:I31"/>
    <mergeCell ref="F32:I34"/>
    <mergeCell ref="A24:D24"/>
    <mergeCell ref="A25:B26"/>
    <mergeCell ref="C25:D26"/>
    <mergeCell ref="F24:I24"/>
    <mergeCell ref="F25:G26"/>
    <mergeCell ref="H25:I26"/>
    <mergeCell ref="F3:I3"/>
    <mergeCell ref="F4:G5"/>
    <mergeCell ref="H4:I5"/>
    <mergeCell ref="A1:J1"/>
    <mergeCell ref="A2:J2"/>
    <mergeCell ref="A4:B5"/>
    <mergeCell ref="C4:D5"/>
    <mergeCell ref="A3:D3"/>
    <mergeCell ref="F11:G12"/>
    <mergeCell ref="A10:D10"/>
    <mergeCell ref="F10:I10"/>
    <mergeCell ref="A17:D17"/>
    <mergeCell ref="A11:B12"/>
    <mergeCell ref="A18:B19"/>
    <mergeCell ref="H11:I12"/>
    <mergeCell ref="C18:D19"/>
    <mergeCell ref="C11:D12"/>
  </mergeCells>
  <printOptions horizontalCentered="1"/>
  <pageMargins left="0" right="0" top="0" bottom="0" header="0.07874015748031496" footer="0.25"/>
  <pageSetup horizontalDpi="300" verticalDpi="300" orientation="portrait" paperSize="9" scale="75" r:id="rId2"/>
  <rowBreaks count="1" manualBreakCount="1">
    <brk id="37" max="10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M37"/>
  <sheetViews>
    <sheetView zoomScale="75" zoomScaleNormal="75" zoomScaleSheetLayoutView="100" zoomScalePageLayoutView="0" workbookViewId="0" topLeftCell="A8">
      <selection activeCell="B27" sqref="B27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F!A6</f>
        <v>ANKA SPOR</v>
      </c>
      <c r="C5" s="239"/>
      <c r="D5" s="239"/>
      <c r="E5" s="239"/>
      <c r="F5" s="240" t="str">
        <f>F!B6</f>
        <v>BAĞLARBAŞI</v>
      </c>
      <c r="G5" s="240"/>
      <c r="H5" s="240"/>
      <c r="I5" s="240"/>
      <c r="J5" s="240"/>
      <c r="K5" s="240"/>
      <c r="L5" s="23">
        <f>F!C6</f>
        <v>0</v>
      </c>
      <c r="M5" s="23">
        <f>F!D6</f>
        <v>3</v>
      </c>
    </row>
    <row r="6" spans="1:13" ht="30" customHeight="1">
      <c r="A6" s="22">
        <v>2</v>
      </c>
      <c r="B6" s="239" t="str">
        <f>F!A7</f>
        <v>C.PINAR TİGEM</v>
      </c>
      <c r="C6" s="239"/>
      <c r="D6" s="239"/>
      <c r="E6" s="239"/>
      <c r="F6" s="240" t="str">
        <f>F!B7</f>
        <v>KARAKÖPRÜ SPOR</v>
      </c>
      <c r="G6" s="240"/>
      <c r="H6" s="240"/>
      <c r="I6" s="240"/>
      <c r="J6" s="240"/>
      <c r="K6" s="240"/>
      <c r="L6" s="23">
        <f>F!C7</f>
        <v>1</v>
      </c>
      <c r="M6" s="23">
        <f>F!D7</f>
        <v>5</v>
      </c>
    </row>
    <row r="7" spans="1:13" ht="30" customHeight="1">
      <c r="A7" s="22">
        <v>3</v>
      </c>
      <c r="B7" s="239" t="str">
        <f>F!A8</f>
        <v>V.ŞEHİR EĞİTİM</v>
      </c>
      <c r="C7" s="239"/>
      <c r="D7" s="239"/>
      <c r="E7" s="239"/>
      <c r="F7" s="240" t="str">
        <f>F!B8</f>
        <v>B.ŞEHİR BLD.</v>
      </c>
      <c r="G7" s="240"/>
      <c r="H7" s="240"/>
      <c r="I7" s="240"/>
      <c r="J7" s="240"/>
      <c r="K7" s="240"/>
      <c r="L7" s="23">
        <f>F!C8</f>
        <v>1</v>
      </c>
      <c r="M7" s="23">
        <f>F!D8</f>
        <v>4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T!B7</f>
        <v>KARAKÖPRÜ SPOR</v>
      </c>
      <c r="C11" s="39"/>
      <c r="D11" s="39"/>
      <c r="E11" s="40"/>
      <c r="F11" s="25">
        <f aca="true" t="shared" si="0" ref="F11:F16">G11+H11+I11</f>
        <v>1</v>
      </c>
      <c r="G11" s="24">
        <f>'S.'!C5</f>
        <v>1</v>
      </c>
      <c r="H11" s="24">
        <f>'S.'!D5</f>
        <v>0</v>
      </c>
      <c r="I11" s="24">
        <f>'S.'!E5</f>
        <v>0</v>
      </c>
      <c r="J11" s="24">
        <f>'S.'!C15</f>
        <v>5</v>
      </c>
      <c r="K11" s="24">
        <f>'S.'!D15</f>
        <v>1</v>
      </c>
      <c r="L11" s="25">
        <f aca="true" t="shared" si="1" ref="L11:L16">(G11*3)+(H11*1)+(I11*0)</f>
        <v>3</v>
      </c>
      <c r="M11" s="25">
        <f aca="true" t="shared" si="2" ref="M11:M16">J11-K11</f>
        <v>4</v>
      </c>
    </row>
    <row r="12" spans="1:13" ht="30" customHeight="1">
      <c r="A12" s="25">
        <v>2</v>
      </c>
      <c r="B12" s="38" t="str">
        <f>T!B9</f>
        <v>B.ŞEHİR BLD.</v>
      </c>
      <c r="C12" s="39"/>
      <c r="D12" s="39"/>
      <c r="E12" s="40"/>
      <c r="F12" s="25">
        <f t="shared" si="0"/>
        <v>1</v>
      </c>
      <c r="G12" s="24">
        <f>'S.'!C7</f>
        <v>1</v>
      </c>
      <c r="H12" s="24">
        <f>'S.'!D7</f>
        <v>0</v>
      </c>
      <c r="I12" s="24">
        <f>'S.'!E7</f>
        <v>0</v>
      </c>
      <c r="J12" s="24">
        <f>'S.'!C17</f>
        <v>4</v>
      </c>
      <c r="K12" s="24">
        <f>'S.'!D17</f>
        <v>1</v>
      </c>
      <c r="L12" s="25">
        <f t="shared" si="1"/>
        <v>3</v>
      </c>
      <c r="M12" s="25">
        <f t="shared" si="2"/>
        <v>3</v>
      </c>
    </row>
    <row r="13" spans="1:13" ht="30" customHeight="1">
      <c r="A13" s="25">
        <v>3</v>
      </c>
      <c r="B13" s="38" t="str">
        <f>T!B6</f>
        <v>BAĞLARBAŞI</v>
      </c>
      <c r="C13" s="39"/>
      <c r="D13" s="39"/>
      <c r="E13" s="40"/>
      <c r="F13" s="25">
        <f t="shared" si="0"/>
        <v>1</v>
      </c>
      <c r="G13" s="24">
        <f>'S.'!C4</f>
        <v>1</v>
      </c>
      <c r="H13" s="24">
        <f>'S.'!D4</f>
        <v>0</v>
      </c>
      <c r="I13" s="24">
        <f>'S.'!E4</f>
        <v>0</v>
      </c>
      <c r="J13" s="24">
        <f>'S.'!C14</f>
        <v>3</v>
      </c>
      <c r="K13" s="24">
        <f>'S.'!D14</f>
        <v>0</v>
      </c>
      <c r="L13" s="25">
        <f t="shared" si="1"/>
        <v>3</v>
      </c>
      <c r="M13" s="25">
        <f t="shared" si="2"/>
        <v>3</v>
      </c>
    </row>
    <row r="14" spans="1:13" ht="30" customHeight="1">
      <c r="A14" s="25">
        <v>4</v>
      </c>
      <c r="B14" s="38" t="str">
        <f>T!B8</f>
        <v>V.ŞEHİR EĞİTİM</v>
      </c>
      <c r="C14" s="39"/>
      <c r="D14" s="39"/>
      <c r="E14" s="40"/>
      <c r="F14" s="25">
        <f t="shared" si="0"/>
        <v>1</v>
      </c>
      <c r="G14" s="24">
        <f>'S.'!C6</f>
        <v>0</v>
      </c>
      <c r="H14" s="24">
        <f>'S.'!D6</f>
        <v>0</v>
      </c>
      <c r="I14" s="24">
        <f>'S.'!E6</f>
        <v>1</v>
      </c>
      <c r="J14" s="24">
        <f>'S.'!C16</f>
        <v>1</v>
      </c>
      <c r="K14" s="24">
        <f>'S.'!D16</f>
        <v>4</v>
      </c>
      <c r="L14" s="25">
        <f t="shared" si="1"/>
        <v>0</v>
      </c>
      <c r="M14" s="25">
        <f t="shared" si="2"/>
        <v>-3</v>
      </c>
    </row>
    <row r="15" spans="1:13" ht="30" customHeight="1">
      <c r="A15" s="25">
        <v>5</v>
      </c>
      <c r="B15" s="38" t="str">
        <f>T!B11</f>
        <v>ANKA SPOR</v>
      </c>
      <c r="C15" s="39"/>
      <c r="D15" s="39"/>
      <c r="E15" s="40"/>
      <c r="F15" s="25">
        <f t="shared" si="0"/>
        <v>1</v>
      </c>
      <c r="G15" s="24">
        <f>'S.'!C9</f>
        <v>0</v>
      </c>
      <c r="H15" s="24">
        <f>'S.'!D9</f>
        <v>0</v>
      </c>
      <c r="I15" s="24">
        <f>'S.'!E9</f>
        <v>1</v>
      </c>
      <c r="J15" s="24">
        <f>'S.'!C19</f>
        <v>0</v>
      </c>
      <c r="K15" s="24">
        <f>'S.'!D19</f>
        <v>3</v>
      </c>
      <c r="L15" s="25">
        <f t="shared" si="1"/>
        <v>0</v>
      </c>
      <c r="M15" s="25">
        <f t="shared" si="2"/>
        <v>-3</v>
      </c>
    </row>
    <row r="16" spans="1:13" ht="30" customHeight="1">
      <c r="A16" s="25">
        <v>6</v>
      </c>
      <c r="B16" s="38" t="str">
        <f>T!B10</f>
        <v>C.PINAR TİGEM</v>
      </c>
      <c r="C16" s="39"/>
      <c r="D16" s="39"/>
      <c r="E16" s="40"/>
      <c r="F16" s="25">
        <f t="shared" si="0"/>
        <v>1</v>
      </c>
      <c r="G16" s="24">
        <f>'S.'!C8</f>
        <v>0</v>
      </c>
      <c r="H16" s="24">
        <f>'S.'!D8</f>
        <v>0</v>
      </c>
      <c r="I16" s="24">
        <f>'S.'!E8</f>
        <v>1</v>
      </c>
      <c r="J16" s="24">
        <f>'S.'!C18</f>
        <v>1</v>
      </c>
      <c r="K16" s="24">
        <f>'S.'!D18</f>
        <v>5</v>
      </c>
      <c r="L16" s="25">
        <f t="shared" si="1"/>
        <v>0</v>
      </c>
      <c r="M16" s="25">
        <f t="shared" si="2"/>
        <v>-4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14</v>
      </c>
      <c r="K17" s="3">
        <f>SUM(K11:K16)</f>
        <v>14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4"/>
      <c r="G33" s="4"/>
      <c r="H33" s="4"/>
      <c r="I33" s="4"/>
      <c r="J33" s="4"/>
      <c r="K33" s="4"/>
    </row>
    <row r="34" spans="2:11" ht="15" customHeight="1">
      <c r="B34" s="6"/>
      <c r="C34" s="5"/>
      <c r="D34" s="5"/>
      <c r="E34" s="4"/>
      <c r="F34" s="4"/>
      <c r="G34" s="4"/>
      <c r="H34" s="7"/>
      <c r="I34" s="7"/>
      <c r="J34" s="7"/>
      <c r="K34" s="7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6" ht="12.75">
      <c r="B37" s="13"/>
      <c r="C37" s="13"/>
      <c r="D37" s="13"/>
      <c r="E37" s="13"/>
      <c r="F37" s="13"/>
    </row>
  </sheetData>
  <sheetProtection/>
  <mergeCells count="16">
    <mergeCell ref="A2:M2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B5:E5"/>
    <mergeCell ref="F5:K5"/>
    <mergeCell ref="A23:E25"/>
    <mergeCell ref="G23:M25"/>
    <mergeCell ref="B10:E10"/>
    <mergeCell ref="F7:K7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M38"/>
  <sheetViews>
    <sheetView tabSelected="1" zoomScale="75" zoomScaleNormal="75" zoomScaleSheetLayoutView="100" zoomScalePageLayoutView="0" workbookViewId="0" topLeftCell="A1">
      <selection activeCell="A3" sqref="A3:M3"/>
    </sheetView>
  </sheetViews>
  <sheetFormatPr defaultColWidth="9.00390625" defaultRowHeight="12.75"/>
  <cols>
    <col min="1" max="1" width="8.75390625" style="0" customWidth="1"/>
    <col min="2" max="2" width="23.75390625" style="0" customWidth="1"/>
    <col min="3" max="3" width="8.25390625" style="0" customWidth="1"/>
    <col min="4" max="4" width="7.25390625" style="0" customWidth="1"/>
    <col min="5" max="5" width="7.625" style="0" customWidth="1"/>
    <col min="6" max="13" width="8.25390625" style="0" customWidth="1"/>
    <col min="14" max="14" width="4.75390625" style="0" customWidth="1"/>
  </cols>
  <sheetData>
    <row r="1" spans="1:13" ht="46.5" customHeight="1">
      <c r="A1" s="245" t="str">
        <f>T!A1</f>
        <v>2018-2019 FUTBOL SEZONU U-17 LİG B GRUBU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6.5" customHeight="1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39" customHeight="1">
      <c r="A3" s="247" t="s">
        <v>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30" customHeight="1">
      <c r="A4" s="14" t="s">
        <v>20</v>
      </c>
      <c r="B4" s="248" t="s">
        <v>8</v>
      </c>
      <c r="C4" s="248"/>
      <c r="D4" s="248"/>
      <c r="E4" s="248"/>
      <c r="F4" s="248"/>
      <c r="G4" s="248"/>
      <c r="H4" s="248"/>
      <c r="I4" s="248"/>
      <c r="J4" s="248"/>
      <c r="K4" s="248"/>
      <c r="L4" s="248" t="s">
        <v>9</v>
      </c>
      <c r="M4" s="248"/>
    </row>
    <row r="5" spans="1:13" ht="30" customHeight="1">
      <c r="A5" s="22">
        <v>1</v>
      </c>
      <c r="B5" s="239" t="str">
        <f>F!F6</f>
        <v>BAĞLARBAŞI</v>
      </c>
      <c r="C5" s="239"/>
      <c r="D5" s="239"/>
      <c r="E5" s="239"/>
      <c r="F5" s="240" t="str">
        <f>F!G6</f>
        <v>C.PINAR TİGEM</v>
      </c>
      <c r="G5" s="240"/>
      <c r="H5" s="240"/>
      <c r="I5" s="240"/>
      <c r="J5" s="240"/>
      <c r="K5" s="240"/>
      <c r="L5" s="23">
        <f>F!H6</f>
        <v>7</v>
      </c>
      <c r="M5" s="23">
        <f>F!I6</f>
        <v>0</v>
      </c>
    </row>
    <row r="6" spans="1:13" ht="30" customHeight="1">
      <c r="A6" s="22">
        <v>2</v>
      </c>
      <c r="B6" s="239" t="str">
        <f>F!F7</f>
        <v>B.ŞEHİR BLD.</v>
      </c>
      <c r="C6" s="239"/>
      <c r="D6" s="239"/>
      <c r="E6" s="239"/>
      <c r="F6" s="240" t="str">
        <f>F!G7</f>
        <v>ANKA SPOR</v>
      </c>
      <c r="G6" s="240"/>
      <c r="H6" s="240"/>
      <c r="I6" s="240"/>
      <c r="J6" s="240"/>
      <c r="K6" s="240"/>
      <c r="L6" s="23">
        <f>F!H7</f>
        <v>3</v>
      </c>
      <c r="M6" s="23">
        <f>F!I7</f>
        <v>0</v>
      </c>
    </row>
    <row r="7" spans="1:13" ht="30" customHeight="1">
      <c r="A7" s="22">
        <v>3</v>
      </c>
      <c r="B7" s="239" t="str">
        <f>F!F8</f>
        <v>KARAKÖPRÜ SPOR</v>
      </c>
      <c r="C7" s="239"/>
      <c r="D7" s="239"/>
      <c r="E7" s="239"/>
      <c r="F7" s="240" t="str">
        <f>F!G8</f>
        <v>V.ŞEHİR EĞİTİM</v>
      </c>
      <c r="G7" s="240"/>
      <c r="H7" s="240"/>
      <c r="I7" s="240"/>
      <c r="J7" s="240"/>
      <c r="K7" s="240"/>
      <c r="L7" s="23">
        <f>F!H8</f>
        <v>6</v>
      </c>
      <c r="M7" s="23">
        <f>F!I8</f>
        <v>1</v>
      </c>
    </row>
    <row r="8" spans="1:13" ht="36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9" spans="1:13" ht="39" customHeight="1">
      <c r="A9" s="247" t="s">
        <v>12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30" customHeight="1">
      <c r="A10" s="14" t="s">
        <v>7</v>
      </c>
      <c r="B10" s="242" t="s">
        <v>8</v>
      </c>
      <c r="C10" s="243"/>
      <c r="D10" s="243"/>
      <c r="E10" s="244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21</v>
      </c>
    </row>
    <row r="11" spans="1:13" ht="30" customHeight="1">
      <c r="A11" s="25">
        <v>1</v>
      </c>
      <c r="B11" s="38" t="str">
        <f>T!B6</f>
        <v>BAĞLARBAŞI</v>
      </c>
      <c r="C11" s="39"/>
      <c r="D11" s="39"/>
      <c r="E11" s="40"/>
      <c r="F11" s="25">
        <f>G11+H11+I11</f>
        <v>2</v>
      </c>
      <c r="G11" s="24">
        <f>'S.'!F4</f>
        <v>2</v>
      </c>
      <c r="H11" s="24">
        <f>'S.'!G4</f>
        <v>0</v>
      </c>
      <c r="I11" s="24">
        <f>'S.'!H4</f>
        <v>0</v>
      </c>
      <c r="J11" s="24">
        <f>'S.'!E14</f>
        <v>10</v>
      </c>
      <c r="K11" s="24">
        <f>'S.'!F14</f>
        <v>0</v>
      </c>
      <c r="L11" s="25">
        <f>(G11*3)+(H11*1)+(I11*0)</f>
        <v>6</v>
      </c>
      <c r="M11" s="25">
        <f>J11-K11</f>
        <v>10</v>
      </c>
    </row>
    <row r="12" spans="1:13" ht="30" customHeight="1">
      <c r="A12" s="25">
        <v>2</v>
      </c>
      <c r="B12" s="38" t="str">
        <f>T!B7</f>
        <v>KARAKÖPRÜ SPOR</v>
      </c>
      <c r="C12" s="39"/>
      <c r="D12" s="39"/>
      <c r="E12" s="40"/>
      <c r="F12" s="25">
        <f>G12+H12+I12</f>
        <v>2</v>
      </c>
      <c r="G12" s="24">
        <f>'S.'!F5</f>
        <v>2</v>
      </c>
      <c r="H12" s="24">
        <f>'S.'!G5</f>
        <v>0</v>
      </c>
      <c r="I12" s="24">
        <f>'S.'!H5</f>
        <v>0</v>
      </c>
      <c r="J12" s="24">
        <f>'S.'!E15</f>
        <v>11</v>
      </c>
      <c r="K12" s="24">
        <f>'S.'!F15</f>
        <v>2</v>
      </c>
      <c r="L12" s="25">
        <f>(G12*3)+(H12*1)+(I12*0)</f>
        <v>6</v>
      </c>
      <c r="M12" s="25">
        <f>J12-K12</f>
        <v>9</v>
      </c>
    </row>
    <row r="13" spans="1:13" ht="30" customHeight="1">
      <c r="A13" s="25">
        <v>3</v>
      </c>
      <c r="B13" s="38" t="str">
        <f>T!B9</f>
        <v>B.ŞEHİR BLD.</v>
      </c>
      <c r="C13" s="39"/>
      <c r="D13" s="39"/>
      <c r="E13" s="40"/>
      <c r="F13" s="25">
        <f>G13+H13+I13</f>
        <v>2</v>
      </c>
      <c r="G13" s="24">
        <f>'S.'!F7</f>
        <v>2</v>
      </c>
      <c r="H13" s="24">
        <f>'S.'!G7</f>
        <v>0</v>
      </c>
      <c r="I13" s="24">
        <f>'S.'!H7</f>
        <v>0</v>
      </c>
      <c r="J13" s="24">
        <f>'S.'!E17</f>
        <v>7</v>
      </c>
      <c r="K13" s="24">
        <f>'S.'!F17</f>
        <v>1</v>
      </c>
      <c r="L13" s="25">
        <f>(G13*3)+(H13*1)+(I13*0)</f>
        <v>6</v>
      </c>
      <c r="M13" s="25">
        <f>J13-K13</f>
        <v>6</v>
      </c>
    </row>
    <row r="14" spans="1:13" ht="30" customHeight="1">
      <c r="A14" s="25">
        <v>4</v>
      </c>
      <c r="B14" s="38" t="str">
        <f>T!B11</f>
        <v>ANKA SPOR</v>
      </c>
      <c r="C14" s="39"/>
      <c r="D14" s="39"/>
      <c r="E14" s="40"/>
      <c r="F14" s="25">
        <f>G14+H14+I14</f>
        <v>2</v>
      </c>
      <c r="G14" s="24">
        <f>'S.'!F9</f>
        <v>0</v>
      </c>
      <c r="H14" s="24">
        <f>'S.'!G9</f>
        <v>0</v>
      </c>
      <c r="I14" s="24">
        <f>'S.'!H9</f>
        <v>2</v>
      </c>
      <c r="J14" s="24">
        <f>'S.'!E19</f>
        <v>0</v>
      </c>
      <c r="K14" s="24">
        <f>'S.'!F19</f>
        <v>6</v>
      </c>
      <c r="L14" s="25">
        <f>(G14*3)+(H14*1)+(I14*0)</f>
        <v>0</v>
      </c>
      <c r="M14" s="25">
        <f>J14-K14</f>
        <v>-6</v>
      </c>
    </row>
    <row r="15" spans="1:13" ht="30" customHeight="1">
      <c r="A15" s="25">
        <v>5</v>
      </c>
      <c r="B15" s="38" t="str">
        <f>T!B8</f>
        <v>V.ŞEHİR EĞİTİM</v>
      </c>
      <c r="C15" s="39"/>
      <c r="D15" s="39"/>
      <c r="E15" s="40"/>
      <c r="F15" s="25">
        <f>G15+H15+I15</f>
        <v>2</v>
      </c>
      <c r="G15" s="24">
        <f>'S.'!F6</f>
        <v>0</v>
      </c>
      <c r="H15" s="24">
        <f>'S.'!G6</f>
        <v>0</v>
      </c>
      <c r="I15" s="24">
        <f>'S.'!H6</f>
        <v>2</v>
      </c>
      <c r="J15" s="24">
        <f>'S.'!E16</f>
        <v>2</v>
      </c>
      <c r="K15" s="24">
        <f>'S.'!F16</f>
        <v>10</v>
      </c>
      <c r="L15" s="25">
        <f>(G15*3)+(H15*1)+(I15*0)</f>
        <v>0</v>
      </c>
      <c r="M15" s="25">
        <f>J15-K15</f>
        <v>-8</v>
      </c>
    </row>
    <row r="16" spans="1:13" ht="30" customHeight="1">
      <c r="A16" s="25">
        <v>6</v>
      </c>
      <c r="B16" s="38" t="str">
        <f>T!B10</f>
        <v>C.PINAR TİGEM</v>
      </c>
      <c r="C16" s="39"/>
      <c r="D16" s="39"/>
      <c r="E16" s="40"/>
      <c r="F16" s="25">
        <f>G16+H16+I16</f>
        <v>2</v>
      </c>
      <c r="G16" s="24">
        <f>'S.'!F8</f>
        <v>0</v>
      </c>
      <c r="H16" s="24">
        <f>'S.'!G8</f>
        <v>0</v>
      </c>
      <c r="I16" s="24">
        <f>'S.'!H8</f>
        <v>2</v>
      </c>
      <c r="J16" s="24">
        <f>'S.'!E18</f>
        <v>1</v>
      </c>
      <c r="K16" s="24">
        <f>'S.'!F18</f>
        <v>12</v>
      </c>
      <c r="L16" s="25">
        <f>(G16*3)+(H16*1)+(I16*0)</f>
        <v>0</v>
      </c>
      <c r="M16" s="25">
        <f>J16-K16</f>
        <v>-11</v>
      </c>
    </row>
    <row r="17" spans="1:13" ht="15" customHeight="1">
      <c r="A17" s="1"/>
      <c r="B17" s="2"/>
      <c r="C17" s="2"/>
      <c r="D17" s="2"/>
      <c r="E17" s="3"/>
      <c r="F17" s="4"/>
      <c r="G17" s="4"/>
      <c r="H17" s="3"/>
      <c r="I17" s="3"/>
      <c r="J17" s="3">
        <f>SUM(J11:J16)</f>
        <v>31</v>
      </c>
      <c r="K17" s="3">
        <f>SUM(K11:K16)</f>
        <v>31</v>
      </c>
      <c r="L17" s="1"/>
      <c r="M17" s="1"/>
    </row>
    <row r="18" spans="1:13" ht="15" customHeight="1">
      <c r="A18" s="1"/>
      <c r="B18" s="2"/>
      <c r="C18" s="2"/>
      <c r="D18" s="2"/>
      <c r="E18" s="3"/>
      <c r="F18" s="4"/>
      <c r="G18" s="4"/>
      <c r="H18" s="3"/>
      <c r="I18" s="3"/>
      <c r="J18" s="3"/>
      <c r="K18" s="3"/>
      <c r="L18" s="1"/>
      <c r="M18" s="1"/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2:11" ht="15" customHeight="1">
      <c r="B22" s="2"/>
      <c r="C22" s="2"/>
      <c r="D22" s="2"/>
      <c r="E22" s="3"/>
      <c r="F22" s="4"/>
      <c r="G22" s="4"/>
      <c r="H22" s="3"/>
      <c r="I22" s="3"/>
      <c r="J22" s="3"/>
      <c r="K22" s="3"/>
    </row>
    <row r="23" spans="1:13" ht="15" customHeight="1">
      <c r="A23" s="241" t="s">
        <v>57</v>
      </c>
      <c r="B23" s="241"/>
      <c r="C23" s="241"/>
      <c r="D23" s="241"/>
      <c r="E23" s="241"/>
      <c r="F23" s="12"/>
      <c r="G23" s="241" t="s">
        <v>58</v>
      </c>
      <c r="H23" s="241"/>
      <c r="I23" s="241"/>
      <c r="J23" s="241"/>
      <c r="K23" s="241"/>
      <c r="L23" s="241"/>
      <c r="M23" s="241"/>
    </row>
    <row r="24" spans="1:13" ht="15" customHeight="1">
      <c r="A24" s="241"/>
      <c r="B24" s="241"/>
      <c r="C24" s="241"/>
      <c r="D24" s="241"/>
      <c r="E24" s="241"/>
      <c r="F24" s="12"/>
      <c r="G24" s="241"/>
      <c r="H24" s="241"/>
      <c r="I24" s="241"/>
      <c r="J24" s="241"/>
      <c r="K24" s="241"/>
      <c r="L24" s="241"/>
      <c r="M24" s="241"/>
    </row>
    <row r="25" spans="1:13" ht="18.75" customHeight="1">
      <c r="A25" s="241"/>
      <c r="B25" s="241"/>
      <c r="C25" s="241"/>
      <c r="D25" s="241"/>
      <c r="E25" s="241"/>
      <c r="F25" s="12"/>
      <c r="G25" s="241"/>
      <c r="H25" s="241"/>
      <c r="I25" s="241"/>
      <c r="J25" s="241"/>
      <c r="K25" s="241"/>
      <c r="L25" s="241"/>
      <c r="M25" s="241"/>
    </row>
    <row r="26" spans="2:11" ht="15" customHeight="1">
      <c r="B26" s="8"/>
      <c r="C26" s="8"/>
      <c r="D26" s="8"/>
      <c r="E26" s="8"/>
      <c r="F26" s="8"/>
      <c r="G26" s="8"/>
      <c r="H26" s="3"/>
      <c r="I26" s="3"/>
      <c r="J26" s="3"/>
      <c r="K26" s="3"/>
    </row>
    <row r="27" spans="2:11" ht="15" customHeight="1">
      <c r="B27" s="8"/>
      <c r="C27" s="8"/>
      <c r="D27" s="8"/>
      <c r="E27" s="8"/>
      <c r="F27" s="8"/>
      <c r="G27" s="8"/>
      <c r="H27" s="1"/>
      <c r="I27" s="1"/>
      <c r="J27" s="1"/>
      <c r="K27" s="1"/>
    </row>
    <row r="28" spans="2:11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5" customHeight="1">
      <c r="B30" s="2"/>
      <c r="C30" s="2"/>
      <c r="D30" s="2"/>
      <c r="E30" s="3"/>
      <c r="F30" s="3"/>
      <c r="G30" s="3"/>
      <c r="H30" s="7"/>
      <c r="I30" s="7"/>
      <c r="J30" s="7"/>
      <c r="K30" s="7"/>
    </row>
    <row r="31" spans="2:11" ht="15" customHeight="1">
      <c r="B31" s="2"/>
      <c r="C31" s="2"/>
      <c r="D31" s="2"/>
      <c r="E31" s="3"/>
      <c r="F31" s="3"/>
      <c r="G31" s="3"/>
      <c r="H31" s="7"/>
      <c r="I31" s="7"/>
      <c r="J31" s="7"/>
      <c r="K31" s="7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4"/>
      <c r="G33" s="4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4"/>
      <c r="G34" s="4"/>
      <c r="H34" s="4"/>
      <c r="I34" s="4"/>
      <c r="J34" s="4"/>
      <c r="K34" s="4"/>
    </row>
    <row r="35" spans="2:11" ht="15" customHeight="1">
      <c r="B35" s="6"/>
      <c r="C35" s="5"/>
      <c r="D35" s="5"/>
      <c r="E35" s="4"/>
      <c r="F35" s="4"/>
      <c r="G35" s="4"/>
      <c r="H35" s="7"/>
      <c r="I35" s="7"/>
      <c r="J35" s="7"/>
      <c r="K35" s="7"/>
    </row>
    <row r="36" spans="2:6" ht="12.75">
      <c r="B36" s="13"/>
      <c r="C36" s="13"/>
      <c r="D36" s="13"/>
      <c r="E36" s="13"/>
      <c r="F36" s="13"/>
    </row>
    <row r="37" spans="2:6" ht="12.75">
      <c r="B37" s="13"/>
      <c r="C37" s="13"/>
      <c r="D37" s="13"/>
      <c r="E37" s="13"/>
      <c r="F37" s="13"/>
    </row>
    <row r="38" spans="2:6" ht="12.75">
      <c r="B38" s="13"/>
      <c r="C38" s="13"/>
      <c r="D38" s="13"/>
      <c r="E38" s="13"/>
      <c r="F38" s="13"/>
    </row>
  </sheetData>
  <sheetProtection/>
  <mergeCells count="16">
    <mergeCell ref="B5:E5"/>
    <mergeCell ref="F5:K5"/>
    <mergeCell ref="A23:E25"/>
    <mergeCell ref="G23:M25"/>
    <mergeCell ref="B10:E10"/>
    <mergeCell ref="F7:K7"/>
    <mergeCell ref="A1:M1"/>
    <mergeCell ref="A8:M8"/>
    <mergeCell ref="A9:M9"/>
    <mergeCell ref="A3:M3"/>
    <mergeCell ref="L4:M4"/>
    <mergeCell ref="B7:E7"/>
    <mergeCell ref="B4:K4"/>
    <mergeCell ref="B6:E6"/>
    <mergeCell ref="F6:K6"/>
    <mergeCell ref="A2:M2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6 LI</dc:title>
  <dc:subject/>
  <dc:creator>Murat ÜNAL</dc:creator>
  <cp:keywords/>
  <dc:description/>
  <cp:lastModifiedBy>asus</cp:lastModifiedBy>
  <cp:lastPrinted>2015-12-30T12:25:13Z</cp:lastPrinted>
  <dcterms:created xsi:type="dcterms:W3CDTF">2001-11-28T10:13:16Z</dcterms:created>
  <dcterms:modified xsi:type="dcterms:W3CDTF">2018-10-30T11:03:03Z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