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6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<sst xmlns="http://schemas.openxmlformats.org/spreadsheetml/2006/main" count="712" uniqueCount="95">
  <si>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</si>
  <si>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</si>
  <si>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</si>
  <si>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</si>
  <si>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</si>
  <si>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</si>
  <si>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</si>
  <si>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</si>
  <si>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</si>
  <si>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</si>
  <si>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</si>
  <si>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</si>
  <si>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</si>
  <si>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</si>
  <si>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</si>
  <si>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</si>
  <si>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</si>
  <si>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</si>
  <si>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</si>
  <si>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</si>
  <si>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</si>
  <si>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</si>
  <si>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</si>
  <si>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</si>
  <si>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</si>
  <si>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</si>
  <si>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</si>
  <si>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</si>
  <si>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</si>
  <si>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</si>
  <si>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</si>
  <si>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</si>
  <si>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</si>
  <si>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</si>
  <si>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</si>
  <si>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</si>
  <si>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</si>
  <si>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</si>
  <si>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</si>
  <si>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</si>
  <si>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</si>
  <si>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</si>
  <si>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</si>
  <si>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</si>
  <si>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</si>
  <si>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</si>
  <si>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</si>
  <si>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</si>
  <si>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</si>
  <si>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</si>
  <si>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</si>
  <si>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</si>
  <si>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</si>
  <si>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</si>
  <si>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</si>
  <si>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</si>
  <si>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</si>
  <si>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</si>
  <si>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</si>
  <si>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</si>
  <si>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</si>
  <si>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V.ŞEHİR BLD.SPOR</t>
  </si>
  <si>
    <t>PİRSUS SPOR</t>
  </si>
  <si>
    <t>YAYLAK SPOR</t>
  </si>
  <si>
    <t>63 EMİN GÜCÜ</t>
  </si>
  <si>
    <t>SAMAK SPOR</t>
  </si>
  <si>
    <t>FATİH SPOR</t>
  </si>
  <si>
    <t>UYANIŞ SPOR</t>
  </si>
  <si>
    <t>63 ZİRVE SPOR</t>
  </si>
  <si>
    <t xml:space="preserve">2021-2022 FUTBOL SEZONU BOZOVA BLD.2.AMATÖR A GRUBU FİKSTÜRÜ </t>
  </si>
  <si>
    <t xml:space="preserve">2021-2022 FUTBOL SEZONU BOZOVA BLD.2.AMATÖR D GRUBU FİKSTÜRÜ </t>
  </si>
  <si>
    <t xml:space="preserve">SAMAK SPOR </t>
  </si>
  <si>
    <t xml:space="preserve">V.ŞEHİR SANAYİ SPOR </t>
  </si>
  <si>
    <t xml:space="preserve">URFA GÜCÜ SPOR </t>
  </si>
  <si>
    <t xml:space="preserve">ŞANLIPOLAT SPOR </t>
  </si>
  <si>
    <t xml:space="preserve">BAĞLARBAŞI SPOR </t>
  </si>
  <si>
    <t xml:space="preserve">KENDİR SPOR </t>
  </si>
  <si>
    <t xml:space="preserve">SEFA SPOR </t>
  </si>
  <si>
    <t xml:space="preserve">ŞANLIFIRAT SPOR </t>
  </si>
  <si>
    <t xml:space="preserve">URFA GÜCÜ </t>
  </si>
  <si>
    <t>ŞANLIPOLAT SPOR</t>
  </si>
  <si>
    <t>BAĞLARBAŞI SPOR</t>
  </si>
  <si>
    <t>KENDİR SPOR</t>
  </si>
  <si>
    <t xml:space="preserve">ŞANLI FIRAT SPOR </t>
  </si>
  <si>
    <t>SEFA SPOR</t>
  </si>
  <si>
    <t>URFAGÜCÜ SPOR</t>
  </si>
  <si>
    <t>V.ŞEHİR SANAYİ SPOR</t>
  </si>
  <si>
    <t xml:space="preserve">ŞANLIURFA GÜCÜ SPOR </t>
  </si>
  <si>
    <t>V.ŞEHİR SANAYİ</t>
  </si>
  <si>
    <t xml:space="preserve">ŞANLIURFA GÜCÜ </t>
  </si>
  <si>
    <t>URFA GÜCÜ SPOR</t>
  </si>
  <si>
    <t xml:space="preserve">BAĞLARBAŞI KAHRAMAN </t>
  </si>
  <si>
    <t>ŞANLIPOLAT SPOR (Ligden ihraç)</t>
  </si>
  <si>
    <t>ŞANLIURFA GÜCÜ (ligden ihraç)</t>
  </si>
  <si>
    <t xml:space="preserve">Ş.URFA GÜCÜ SPOR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</si>
</sst>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BAĞLARBAŞI SPOR </v>
      </c>
      <c r="C5" s="190" t="str">
        <f>F!G14</f>
        <v>ŞANLIPOLAT SPOR </v>
      </c>
      <c r="D5" s="190"/>
      <c r="E5" s="190"/>
      <c r="F5" s="190"/>
      <c r="G5" s="190"/>
      <c r="H5" s="190"/>
      <c r="I5" s="24">
        <v>4</v>
      </c>
      <c r="J5" s="24">
        <v>1</v>
      </c>
    </row>
    <row r="6" spans="1:10" ht="30" customHeight="1">
      <c r="A6" s="23">
        <v>2</v>
      </c>
      <c r="B6" s="81" t="str">
        <f>F!F15</f>
        <v>KENDİR SPOR </v>
      </c>
      <c r="C6" s="190" t="str">
        <f>F!G15</f>
        <v>URFA GÜCÜ SPOR </v>
      </c>
      <c r="D6" s="190"/>
      <c r="E6" s="190"/>
      <c r="F6" s="190"/>
      <c r="G6" s="190"/>
      <c r="H6" s="190"/>
      <c r="I6" s="24">
        <v>5</v>
      </c>
      <c r="J6" s="24">
        <v>4</v>
      </c>
    </row>
    <row r="7" spans="1:10" ht="30" customHeight="1">
      <c r="A7" s="23">
        <v>3</v>
      </c>
      <c r="B7" s="81" t="str">
        <f>F!F16</f>
        <v>SEFA SPOR </v>
      </c>
      <c r="C7" s="190" t="str">
        <f>F!G16</f>
        <v>V.ŞEHİR SANAYİ SPOR </v>
      </c>
      <c r="D7" s="190"/>
      <c r="E7" s="190"/>
      <c r="F7" s="190"/>
      <c r="G7" s="190"/>
      <c r="H7" s="190"/>
      <c r="I7" s="24">
        <v>0</v>
      </c>
      <c r="J7" s="24">
        <v>4</v>
      </c>
    </row>
    <row r="8" spans="1:10" ht="30" customHeight="1">
      <c r="A8" s="23">
        <v>4</v>
      </c>
      <c r="B8" s="81" t="str">
        <f>F!F17</f>
        <v>ŞANLIFIRAT SPOR </v>
      </c>
      <c r="C8" s="190" t="str">
        <f>F!G17</f>
        <v>SAMAK SPOR </v>
      </c>
      <c r="D8" s="190"/>
      <c r="E8" s="190"/>
      <c r="F8" s="190"/>
      <c r="G8" s="190"/>
      <c r="H8" s="190"/>
      <c r="I8" s="24">
        <v>2</v>
      </c>
      <c r="J8" s="24">
        <f>F!I17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5</v>
      </c>
      <c r="D12" s="25">
        <v>5</v>
      </c>
      <c r="E12" s="25">
        <v>0</v>
      </c>
      <c r="F12" s="25">
        <v>0</v>
      </c>
      <c r="G12" s="25">
        <v>23</v>
      </c>
      <c r="H12" s="25">
        <v>2</v>
      </c>
      <c r="I12" s="26">
        <f aca="true" t="shared" si="1" ref="I12:I19">(D12*3)+(E12*1)+(F12*0)</f>
        <v>15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">
        <v>72</v>
      </c>
      <c r="C13" s="26">
        <f t="shared" si="0"/>
        <v>5</v>
      </c>
      <c r="D13" s="25">
        <v>4</v>
      </c>
      <c r="E13" s="25">
        <v>0</v>
      </c>
      <c r="F13" s="25">
        <v>1</v>
      </c>
      <c r="G13" s="25">
        <v>18</v>
      </c>
      <c r="H13" s="25">
        <v>6</v>
      </c>
      <c r="I13" s="26">
        <f t="shared" si="1"/>
        <v>12</v>
      </c>
      <c r="J13" s="26">
        <f t="shared" si="2"/>
        <v>12</v>
      </c>
    </row>
    <row r="14" spans="1:10" ht="30" customHeight="1">
      <c r="A14" s="26">
        <v>3</v>
      </c>
      <c r="B14" s="41" t="s">
        <v>65</v>
      </c>
      <c r="C14" s="26">
        <f t="shared" si="0"/>
        <v>5</v>
      </c>
      <c r="D14" s="25">
        <v>4</v>
      </c>
      <c r="E14" s="25">
        <v>0</v>
      </c>
      <c r="F14" s="25">
        <v>1</v>
      </c>
      <c r="G14" s="25">
        <v>15</v>
      </c>
      <c r="H14" s="25">
        <v>3</v>
      </c>
      <c r="I14" s="26">
        <f t="shared" si="1"/>
        <v>12</v>
      </c>
      <c r="J14" s="26">
        <f t="shared" si="2"/>
        <v>12</v>
      </c>
    </row>
    <row r="15" spans="1:10" ht="30" customHeight="1">
      <c r="A15" s="26">
        <v>4</v>
      </c>
      <c r="B15" s="41" t="s">
        <v>75</v>
      </c>
      <c r="C15" s="26">
        <f t="shared" si="0"/>
        <v>5</v>
      </c>
      <c r="D15" s="25">
        <v>3</v>
      </c>
      <c r="E15" s="25">
        <v>0</v>
      </c>
      <c r="F15" s="25">
        <v>2</v>
      </c>
      <c r="G15" s="25">
        <v>15</v>
      </c>
      <c r="H15" s="25">
        <v>10</v>
      </c>
      <c r="I15" s="26">
        <f t="shared" si="1"/>
        <v>9</v>
      </c>
      <c r="J15" s="26">
        <f t="shared" si="2"/>
        <v>5</v>
      </c>
    </row>
    <row r="16" spans="1:10" ht="30" customHeight="1">
      <c r="A16" s="26">
        <v>5</v>
      </c>
      <c r="B16" s="41" t="s">
        <v>76</v>
      </c>
      <c r="C16" s="26">
        <f t="shared" si="0"/>
        <v>5</v>
      </c>
      <c r="D16" s="25">
        <v>3</v>
      </c>
      <c r="E16" s="25">
        <v>0</v>
      </c>
      <c r="F16" s="25">
        <v>2</v>
      </c>
      <c r="G16" s="25">
        <v>11</v>
      </c>
      <c r="H16" s="25">
        <v>13</v>
      </c>
      <c r="I16" s="26">
        <f t="shared" si="1"/>
        <v>9</v>
      </c>
      <c r="J16" s="26">
        <f t="shared" si="2"/>
        <v>-2</v>
      </c>
    </row>
    <row r="17" spans="1:10" ht="30" customHeight="1">
      <c r="A17" s="26">
        <v>6</v>
      </c>
      <c r="B17" s="41" t="s">
        <v>74</v>
      </c>
      <c r="C17" s="26">
        <f t="shared" si="0"/>
        <v>5</v>
      </c>
      <c r="D17" s="25">
        <v>1</v>
      </c>
      <c r="E17" s="25">
        <v>0</v>
      </c>
      <c r="F17" s="25">
        <v>4</v>
      </c>
      <c r="G17" s="25">
        <v>8</v>
      </c>
      <c r="H17" s="25">
        <v>18</v>
      </c>
      <c r="I17" s="26">
        <f t="shared" si="1"/>
        <v>3</v>
      </c>
      <c r="J17" s="26">
        <f t="shared" si="2"/>
        <v>-10</v>
      </c>
    </row>
    <row r="18" spans="1:10" ht="30" customHeight="1">
      <c r="A18" s="26">
        <v>7</v>
      </c>
      <c r="B18" s="41" t="s">
        <v>77</v>
      </c>
      <c r="C18" s="26">
        <f t="shared" si="0"/>
        <v>5</v>
      </c>
      <c r="D18" s="25">
        <f>'S.'!O5</f>
        <v>0</v>
      </c>
      <c r="E18" s="25">
        <v>0</v>
      </c>
      <c r="F18" s="25">
        <v>5</v>
      </c>
      <c r="G18" s="25">
        <v>4</v>
      </c>
      <c r="H18" s="25">
        <v>21</v>
      </c>
      <c r="I18" s="26">
        <f t="shared" si="1"/>
        <v>0</v>
      </c>
      <c r="J18" s="26">
        <f t="shared" si="2"/>
        <v>-17</v>
      </c>
    </row>
    <row r="19" spans="1:10" ht="30" customHeight="1">
      <c r="A19" s="26">
        <v>8</v>
      </c>
      <c r="B19" s="41" t="s">
        <v>87</v>
      </c>
      <c r="C19" s="26">
        <f t="shared" si="0"/>
        <v>5</v>
      </c>
      <c r="D19" s="25">
        <f>'S.'!O11</f>
        <v>0</v>
      </c>
      <c r="E19" s="25">
        <v>0</v>
      </c>
      <c r="F19" s="25">
        <v>5</v>
      </c>
      <c r="G19" s="25">
        <v>14</v>
      </c>
      <c r="H19" s="25">
        <v>35</v>
      </c>
      <c r="I19" s="26">
        <f t="shared" si="1"/>
        <v>0</v>
      </c>
      <c r="J19" s="26">
        <f t="shared" si="2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108</v>
      </c>
      <c r="H20" s="3">
        <f>SUM(H12:H19)</f>
        <v>108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V.ŞEHİR SANAYİ SPOR </v>
      </c>
      <c r="C5" s="190" t="str">
        <f>F!L14</f>
        <v>SAMAK SPOR </v>
      </c>
      <c r="D5" s="190"/>
      <c r="E5" s="190"/>
      <c r="F5" s="190"/>
      <c r="G5" s="190"/>
      <c r="H5" s="190"/>
      <c r="I5" s="24">
        <v>4</v>
      </c>
      <c r="J5" s="24">
        <f>F!N14</f>
        <v>0</v>
      </c>
    </row>
    <row r="6" spans="1:10" ht="30" customHeight="1">
      <c r="A6" s="23">
        <v>2</v>
      </c>
      <c r="B6" s="81" t="str">
        <f>F!K15</f>
        <v>URFA GÜCÜ SPOR </v>
      </c>
      <c r="C6" s="190" t="str">
        <f>F!L15</f>
        <v>SEFA SPOR </v>
      </c>
      <c r="D6" s="190"/>
      <c r="E6" s="190"/>
      <c r="F6" s="190"/>
      <c r="G6" s="190"/>
      <c r="H6" s="190"/>
      <c r="I6" s="24">
        <v>4</v>
      </c>
      <c r="J6" s="24">
        <v>2</v>
      </c>
    </row>
    <row r="7" spans="1:10" ht="30" customHeight="1">
      <c r="A7" s="23">
        <v>3</v>
      </c>
      <c r="B7" s="81" t="str">
        <f>F!K16</f>
        <v>ŞANLIPOLAT SPOR </v>
      </c>
      <c r="C7" s="190" t="str">
        <f>F!L16</f>
        <v>KENDİR SPOR </v>
      </c>
      <c r="D7" s="190"/>
      <c r="E7" s="190"/>
      <c r="F7" s="190"/>
      <c r="G7" s="190"/>
      <c r="H7" s="190"/>
      <c r="I7" s="24">
        <v>1</v>
      </c>
      <c r="J7" s="24">
        <v>10</v>
      </c>
    </row>
    <row r="8" spans="1:10" ht="30" customHeight="1">
      <c r="A8" s="23">
        <v>4</v>
      </c>
      <c r="B8" s="81" t="str">
        <f>F!K17</f>
        <v>BAĞLARBAŞI SPOR </v>
      </c>
      <c r="C8" s="190" t="str">
        <f>F!L17</f>
        <v>ŞANLIFIRAT SPOR </v>
      </c>
      <c r="D8" s="190"/>
      <c r="E8" s="190"/>
      <c r="F8" s="190"/>
      <c r="G8" s="190"/>
      <c r="H8" s="190"/>
      <c r="I8" s="24">
        <v>0</v>
      </c>
      <c r="J8" s="24">
        <v>4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6</v>
      </c>
      <c r="D12" s="25">
        <v>6</v>
      </c>
      <c r="E12" s="25">
        <v>0</v>
      </c>
      <c r="F12" s="25">
        <f>'S.'!T4</f>
        <v>0</v>
      </c>
      <c r="G12" s="25">
        <v>27</v>
      </c>
      <c r="H12" s="25">
        <v>2</v>
      </c>
      <c r="I12" s="26">
        <f aca="true" t="shared" si="1" ref="I12:I17">(D12*3)+(E12*1)+(F12*0)</f>
        <v>18</v>
      </c>
      <c r="J12" s="26">
        <f aca="true" t="shared" si="2" ref="J12:J19">G12-H12</f>
        <v>25</v>
      </c>
    </row>
    <row r="13" spans="1:10" ht="30" customHeight="1">
      <c r="A13" s="26">
        <v>2</v>
      </c>
      <c r="B13" s="41" t="s">
        <v>72</v>
      </c>
      <c r="C13" s="26">
        <f t="shared" si="0"/>
        <v>6</v>
      </c>
      <c r="D13" s="25">
        <v>5</v>
      </c>
      <c r="E13" s="25">
        <v>0</v>
      </c>
      <c r="F13" s="25">
        <v>1</v>
      </c>
      <c r="G13" s="25">
        <v>22</v>
      </c>
      <c r="H13" s="25">
        <v>6</v>
      </c>
      <c r="I13" s="26">
        <f t="shared" si="1"/>
        <v>15</v>
      </c>
      <c r="J13" s="26">
        <f t="shared" si="2"/>
        <v>16</v>
      </c>
    </row>
    <row r="14" spans="1:10" ht="30" customHeight="1">
      <c r="A14" s="26">
        <v>3</v>
      </c>
      <c r="B14" s="41" t="s">
        <v>71</v>
      </c>
      <c r="C14" s="26">
        <f t="shared" si="0"/>
        <v>6</v>
      </c>
      <c r="D14" s="25">
        <v>4</v>
      </c>
      <c r="E14" s="25">
        <v>0</v>
      </c>
      <c r="F14" s="25">
        <v>2</v>
      </c>
      <c r="G14" s="25">
        <v>15</v>
      </c>
      <c r="H14" s="25">
        <v>7</v>
      </c>
      <c r="I14" s="26">
        <f t="shared" si="1"/>
        <v>12</v>
      </c>
      <c r="J14" s="26">
        <f t="shared" si="2"/>
        <v>8</v>
      </c>
    </row>
    <row r="15" spans="1:10" ht="30" customHeight="1">
      <c r="A15" s="26">
        <v>4</v>
      </c>
      <c r="B15" s="41" t="str">
        <f>T!B11</f>
        <v>KENDİR SPOR </v>
      </c>
      <c r="C15" s="26">
        <f t="shared" si="0"/>
        <v>6</v>
      </c>
      <c r="D15" s="25">
        <v>4</v>
      </c>
      <c r="E15" s="25">
        <v>0</v>
      </c>
      <c r="F15" s="25">
        <v>2</v>
      </c>
      <c r="G15" s="25">
        <v>21</v>
      </c>
      <c r="H15" s="25">
        <v>14</v>
      </c>
      <c r="I15" s="26">
        <f t="shared" si="1"/>
        <v>12</v>
      </c>
      <c r="J15" s="26">
        <f t="shared" si="2"/>
        <v>7</v>
      </c>
    </row>
    <row r="16" spans="1:10" ht="30" customHeight="1">
      <c r="A16" s="26">
        <v>5</v>
      </c>
      <c r="B16" s="41" t="s">
        <v>75</v>
      </c>
      <c r="C16" s="26">
        <f t="shared" si="0"/>
        <v>6</v>
      </c>
      <c r="D16" s="25">
        <v>3</v>
      </c>
      <c r="E16" s="25">
        <v>0</v>
      </c>
      <c r="F16" s="25">
        <v>3</v>
      </c>
      <c r="G16" s="25">
        <v>15</v>
      </c>
      <c r="H16" s="25">
        <v>14</v>
      </c>
      <c r="I16" s="26">
        <f t="shared" si="1"/>
        <v>9</v>
      </c>
      <c r="J16" s="26">
        <f t="shared" si="2"/>
        <v>1</v>
      </c>
    </row>
    <row r="17" spans="1:10" ht="30" customHeight="1">
      <c r="A17" s="26">
        <v>6</v>
      </c>
      <c r="B17" s="41" t="s">
        <v>90</v>
      </c>
      <c r="C17" s="26">
        <f t="shared" si="0"/>
        <v>6</v>
      </c>
      <c r="D17" s="25">
        <v>1</v>
      </c>
      <c r="E17" s="25">
        <v>0</v>
      </c>
      <c r="F17" s="25">
        <v>5</v>
      </c>
      <c r="G17" s="25">
        <v>18</v>
      </c>
      <c r="H17" s="25">
        <v>37</v>
      </c>
      <c r="I17" s="26">
        <f t="shared" si="1"/>
        <v>3</v>
      </c>
      <c r="J17" s="26">
        <f t="shared" si="2"/>
        <v>-19</v>
      </c>
    </row>
    <row r="18" spans="1:10" ht="30" customHeight="1">
      <c r="A18" s="26">
        <v>7</v>
      </c>
      <c r="B18" s="41" t="s">
        <v>80</v>
      </c>
      <c r="C18" s="26">
        <f t="shared" si="0"/>
        <v>6</v>
      </c>
      <c r="D18" s="25">
        <v>1</v>
      </c>
      <c r="E18" s="25">
        <v>0</v>
      </c>
      <c r="F18" s="25">
        <v>5</v>
      </c>
      <c r="G18" s="25">
        <v>9</v>
      </c>
      <c r="H18" s="25">
        <v>28</v>
      </c>
      <c r="I18" s="26">
        <v>3</v>
      </c>
      <c r="J18" s="26">
        <f t="shared" si="2"/>
        <v>-19</v>
      </c>
    </row>
    <row r="19" spans="1:10" ht="30" customHeight="1">
      <c r="A19" s="26">
        <v>8</v>
      </c>
      <c r="B19" s="41" t="s">
        <v>77</v>
      </c>
      <c r="C19" s="26">
        <f t="shared" si="0"/>
        <v>6</v>
      </c>
      <c r="D19" s="25">
        <v>0</v>
      </c>
      <c r="E19" s="25">
        <v>0</v>
      </c>
      <c r="F19" s="25">
        <v>6</v>
      </c>
      <c r="G19" s="25">
        <v>6</v>
      </c>
      <c r="H19" s="25">
        <v>25</v>
      </c>
      <c r="I19" s="26">
        <f>(D19*3)+(E19*1)+(F19*0)</f>
        <v>0</v>
      </c>
      <c r="J19" s="26">
        <f t="shared" si="2"/>
        <v>-19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133</v>
      </c>
      <c r="H20" s="3">
        <f>SUM(H12:H19)</f>
        <v>133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SAMAK SPOR </v>
      </c>
      <c r="C5" s="190" t="str">
        <f>F!B22</f>
        <v>URFA GÜCÜ SPOR </v>
      </c>
      <c r="D5" s="190"/>
      <c r="E5" s="190"/>
      <c r="F5" s="190"/>
      <c r="G5" s="190"/>
      <c r="H5" s="190"/>
      <c r="I5" s="24">
        <v>1</v>
      </c>
      <c r="J5" s="24">
        <f>F!D22</f>
        <v>0</v>
      </c>
    </row>
    <row r="6" spans="1:10" ht="30" customHeight="1">
      <c r="A6" s="23">
        <v>2</v>
      </c>
      <c r="B6" s="81" t="str">
        <f>F!A23</f>
        <v>KENDİR SPOR </v>
      </c>
      <c r="C6" s="190" t="str">
        <f>F!B23</f>
        <v>BAĞLARBAŞI SPOR </v>
      </c>
      <c r="D6" s="190"/>
      <c r="E6" s="190"/>
      <c r="F6" s="190"/>
      <c r="G6" s="190"/>
      <c r="H6" s="190"/>
      <c r="I6" s="24">
        <v>8</v>
      </c>
      <c r="J6" s="24">
        <v>1</v>
      </c>
    </row>
    <row r="7" spans="1:10" ht="30" customHeight="1">
      <c r="A7" s="23">
        <v>3</v>
      </c>
      <c r="B7" s="81" t="str">
        <f>F!A24</f>
        <v>SEFA SPOR </v>
      </c>
      <c r="C7" s="190" t="str">
        <f>F!B24</f>
        <v>ŞANLIPOLAT SPOR </v>
      </c>
      <c r="D7" s="190"/>
      <c r="E7" s="190"/>
      <c r="F7" s="190"/>
      <c r="G7" s="190"/>
      <c r="H7" s="190"/>
      <c r="I7" s="24">
        <f>F!C24</f>
        <v>0</v>
      </c>
      <c r="J7" s="24">
        <v>2</v>
      </c>
    </row>
    <row r="8" spans="1:10" ht="30" customHeight="1">
      <c r="A8" s="23">
        <v>4</v>
      </c>
      <c r="B8" s="81" t="str">
        <f>F!A25</f>
        <v>ŞANLIFIRAT SPOR </v>
      </c>
      <c r="C8" s="190" t="str">
        <f>F!B25</f>
        <v>V.ŞEHİR SANAYİ SPOR </v>
      </c>
      <c r="D8" s="190"/>
      <c r="E8" s="190"/>
      <c r="F8" s="190"/>
      <c r="G8" s="190"/>
      <c r="H8" s="190"/>
      <c r="I8" s="24">
        <v>3</v>
      </c>
      <c r="J8" s="24">
        <f>F!D25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7</v>
      </c>
      <c r="D12" s="25">
        <v>7</v>
      </c>
      <c r="E12" s="25">
        <v>0</v>
      </c>
      <c r="F12" s="25">
        <v>0</v>
      </c>
      <c r="G12" s="25">
        <v>30</v>
      </c>
      <c r="H12" s="25">
        <v>2</v>
      </c>
      <c r="I12" s="26">
        <f aca="true" t="shared" si="1" ref="I12:I18">(D12*3)+(E12*1)+(F12*0)</f>
        <v>21</v>
      </c>
      <c r="J12" s="26">
        <f aca="true" t="shared" si="2" ref="J12:J19">G12-H12</f>
        <v>28</v>
      </c>
    </row>
    <row r="13" spans="1:10" ht="30" customHeight="1">
      <c r="A13" s="26">
        <v>2</v>
      </c>
      <c r="B13" s="41" t="s">
        <v>76</v>
      </c>
      <c r="C13" s="26">
        <f t="shared" si="0"/>
        <v>7</v>
      </c>
      <c r="D13" s="25">
        <v>5</v>
      </c>
      <c r="E13" s="25">
        <v>0</v>
      </c>
      <c r="F13" s="25">
        <v>2</v>
      </c>
      <c r="G13" s="25">
        <v>29</v>
      </c>
      <c r="H13" s="25">
        <v>15</v>
      </c>
      <c r="I13" s="26">
        <f t="shared" si="1"/>
        <v>15</v>
      </c>
      <c r="J13" s="26">
        <f t="shared" si="2"/>
        <v>14</v>
      </c>
    </row>
    <row r="14" spans="1:10" ht="30" customHeight="1">
      <c r="A14" s="26">
        <v>3</v>
      </c>
      <c r="B14" s="41" t="s">
        <v>72</v>
      </c>
      <c r="C14" s="26">
        <f t="shared" si="0"/>
        <v>7</v>
      </c>
      <c r="D14" s="25">
        <v>5</v>
      </c>
      <c r="E14" s="25">
        <v>0</v>
      </c>
      <c r="F14" s="25">
        <v>2</v>
      </c>
      <c r="G14" s="25">
        <v>22</v>
      </c>
      <c r="H14" s="25">
        <v>9</v>
      </c>
      <c r="I14" s="26">
        <f t="shared" si="1"/>
        <v>15</v>
      </c>
      <c r="J14" s="26">
        <f t="shared" si="2"/>
        <v>13</v>
      </c>
    </row>
    <row r="15" spans="1:10" ht="30" customHeight="1">
      <c r="A15" s="26">
        <v>4</v>
      </c>
      <c r="B15" s="41" t="s">
        <v>71</v>
      </c>
      <c r="C15" s="26">
        <f t="shared" si="0"/>
        <v>7</v>
      </c>
      <c r="D15" s="25">
        <v>5</v>
      </c>
      <c r="E15" s="25">
        <v>0</v>
      </c>
      <c r="F15" s="25">
        <v>2</v>
      </c>
      <c r="G15" s="25">
        <v>16</v>
      </c>
      <c r="H15" s="25">
        <v>7</v>
      </c>
      <c r="I15" s="26">
        <f t="shared" si="1"/>
        <v>15</v>
      </c>
      <c r="J15" s="26">
        <f t="shared" si="2"/>
        <v>9</v>
      </c>
    </row>
    <row r="16" spans="1:10" ht="30" customHeight="1">
      <c r="A16" s="26">
        <v>5</v>
      </c>
      <c r="B16" s="41" t="s">
        <v>75</v>
      </c>
      <c r="C16" s="26">
        <f t="shared" si="0"/>
        <v>7</v>
      </c>
      <c r="D16" s="25">
        <v>3</v>
      </c>
      <c r="E16" s="25">
        <v>0</v>
      </c>
      <c r="F16" s="25">
        <v>4</v>
      </c>
      <c r="G16" s="25">
        <v>16</v>
      </c>
      <c r="H16" s="25">
        <v>22</v>
      </c>
      <c r="I16" s="26">
        <f t="shared" si="1"/>
        <v>9</v>
      </c>
      <c r="J16" s="26">
        <f t="shared" si="2"/>
        <v>-6</v>
      </c>
    </row>
    <row r="17" spans="1:10" ht="30" customHeight="1">
      <c r="A17" s="26">
        <v>6</v>
      </c>
      <c r="B17" s="41" t="s">
        <v>74</v>
      </c>
      <c r="C17" s="26">
        <f t="shared" si="0"/>
        <v>7</v>
      </c>
      <c r="D17" s="25">
        <v>2</v>
      </c>
      <c r="E17" s="25">
        <v>0</v>
      </c>
      <c r="F17" s="25">
        <v>5</v>
      </c>
      <c r="G17" s="25">
        <v>11</v>
      </c>
      <c r="H17" s="25">
        <v>28</v>
      </c>
      <c r="I17" s="26">
        <f t="shared" si="1"/>
        <v>6</v>
      </c>
      <c r="J17" s="26">
        <f t="shared" si="2"/>
        <v>-17</v>
      </c>
    </row>
    <row r="18" spans="1:10" ht="30" customHeight="1">
      <c r="A18" s="26">
        <v>7</v>
      </c>
      <c r="B18" s="41" t="s">
        <v>73</v>
      </c>
      <c r="C18" s="26">
        <f t="shared" si="0"/>
        <v>7</v>
      </c>
      <c r="D18" s="25">
        <v>1</v>
      </c>
      <c r="E18" s="25">
        <v>0</v>
      </c>
      <c r="F18" s="25">
        <v>6</v>
      </c>
      <c r="G18" s="25">
        <v>18</v>
      </c>
      <c r="H18" s="25">
        <v>38</v>
      </c>
      <c r="I18" s="26">
        <f t="shared" si="1"/>
        <v>3</v>
      </c>
      <c r="J18" s="26">
        <f t="shared" si="2"/>
        <v>-20</v>
      </c>
    </row>
    <row r="19" spans="1:10" ht="30" customHeight="1">
      <c r="A19" s="26">
        <v>8</v>
      </c>
      <c r="B19" s="41" t="s">
        <v>77</v>
      </c>
      <c r="C19" s="26">
        <f t="shared" si="0"/>
        <v>7</v>
      </c>
      <c r="D19" s="25">
        <v>0</v>
      </c>
      <c r="E19" s="25">
        <v>0</v>
      </c>
      <c r="F19" s="25">
        <v>7</v>
      </c>
      <c r="G19" s="25">
        <v>6</v>
      </c>
      <c r="H19" s="25">
        <v>27</v>
      </c>
      <c r="I19" s="26">
        <f>(D19*3)+(E19*1)+(F19*0)-3</f>
        <v>-3</v>
      </c>
      <c r="J19" s="26">
        <f t="shared" si="2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148</v>
      </c>
      <c r="H20" s="3">
        <f>SUM(H12:H19)</f>
        <v>148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V.ŞEHİR SANAYİ SPOR </v>
      </c>
      <c r="C5" s="190" t="str">
        <f>F!G22</f>
        <v>URFA GÜCÜ SPOR </v>
      </c>
      <c r="D5" s="190"/>
      <c r="E5" s="190"/>
      <c r="F5" s="190"/>
      <c r="G5" s="190"/>
      <c r="H5" s="190"/>
      <c r="I5" s="24">
        <v>9</v>
      </c>
      <c r="J5" s="24">
        <v>2</v>
      </c>
    </row>
    <row r="6" spans="1:10" ht="30" customHeight="1">
      <c r="A6" s="23">
        <v>2</v>
      </c>
      <c r="B6" s="81" t="str">
        <f>F!F23</f>
        <v>SAMAK SPOR </v>
      </c>
      <c r="C6" s="190" t="str">
        <f>F!G23</f>
        <v>ŞANLIPOLAT SPOR </v>
      </c>
      <c r="D6" s="190"/>
      <c r="E6" s="190"/>
      <c r="F6" s="190"/>
      <c r="G6" s="190"/>
      <c r="H6" s="190"/>
      <c r="I6" s="24">
        <v>1</v>
      </c>
      <c r="J6" s="24">
        <f>F!I23</f>
        <v>0</v>
      </c>
    </row>
    <row r="7" spans="1:10" ht="30" customHeight="1">
      <c r="A7" s="23">
        <v>3</v>
      </c>
      <c r="B7" s="81" t="str">
        <f>F!F24</f>
        <v>SEFA SPOR </v>
      </c>
      <c r="C7" s="190" t="str">
        <f>F!G24</f>
        <v>BAĞLARBAŞI SPOR </v>
      </c>
      <c r="D7" s="190"/>
      <c r="E7" s="190"/>
      <c r="F7" s="190"/>
      <c r="G7" s="190"/>
      <c r="H7" s="190"/>
      <c r="I7" s="24">
        <v>3</v>
      </c>
      <c r="J7" s="24">
        <v>2</v>
      </c>
    </row>
    <row r="8" spans="1:10" ht="30" customHeight="1">
      <c r="A8" s="23">
        <v>4</v>
      </c>
      <c r="B8" s="81" t="str">
        <f>F!F25</f>
        <v>ŞANLIFIRAT SPOR </v>
      </c>
      <c r="C8" s="190" t="str">
        <f>F!G25</f>
        <v>KENDİR SPOR </v>
      </c>
      <c r="D8" s="190"/>
      <c r="E8" s="190"/>
      <c r="F8" s="190"/>
      <c r="G8" s="190"/>
      <c r="H8" s="190"/>
      <c r="I8" s="24">
        <v>2</v>
      </c>
      <c r="J8" s="24"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8</v>
      </c>
      <c r="D12" s="25">
        <v>7</v>
      </c>
      <c r="E12" s="25">
        <v>0</v>
      </c>
      <c r="F12" s="25">
        <v>1</v>
      </c>
      <c r="G12" s="25">
        <v>32</v>
      </c>
      <c r="H12" s="25">
        <v>5</v>
      </c>
      <c r="I12" s="26">
        <f aca="true" t="shared" si="1" ref="I12:I19">(D12*3)+(E12*1)+(F12*0)</f>
        <v>21</v>
      </c>
      <c r="J12" s="26">
        <f aca="true" t="shared" si="2" ref="J12:J19">G12-H12</f>
        <v>27</v>
      </c>
    </row>
    <row r="13" spans="1:10" ht="30" customHeight="1">
      <c r="A13" s="26">
        <v>2</v>
      </c>
      <c r="B13" s="41" t="s">
        <v>72</v>
      </c>
      <c r="C13" s="26">
        <v>8</v>
      </c>
      <c r="D13" s="25">
        <v>6</v>
      </c>
      <c r="E13" s="25">
        <v>0</v>
      </c>
      <c r="F13" s="25">
        <v>2</v>
      </c>
      <c r="G13" s="25">
        <v>31</v>
      </c>
      <c r="H13" s="25">
        <v>11</v>
      </c>
      <c r="I13" s="26">
        <f t="shared" si="1"/>
        <v>18</v>
      </c>
      <c r="J13" s="26">
        <f t="shared" si="2"/>
        <v>20</v>
      </c>
    </row>
    <row r="14" spans="1:10" ht="30" customHeight="1">
      <c r="A14" s="26">
        <v>3</v>
      </c>
      <c r="B14" s="41" t="s">
        <v>76</v>
      </c>
      <c r="C14" s="26">
        <f t="shared" si="0"/>
        <v>8</v>
      </c>
      <c r="D14" s="25">
        <v>6</v>
      </c>
      <c r="E14" s="25">
        <v>0</v>
      </c>
      <c r="F14" s="25">
        <v>2</v>
      </c>
      <c r="G14" s="25">
        <v>32</v>
      </c>
      <c r="H14" s="25">
        <v>17</v>
      </c>
      <c r="I14" s="26">
        <f t="shared" si="1"/>
        <v>18</v>
      </c>
      <c r="J14" s="26">
        <f t="shared" si="2"/>
        <v>15</v>
      </c>
    </row>
    <row r="15" spans="1:10" ht="30" customHeight="1">
      <c r="A15" s="26">
        <v>4</v>
      </c>
      <c r="B15" s="41" t="s">
        <v>71</v>
      </c>
      <c r="C15" s="26">
        <f t="shared" si="0"/>
        <v>8</v>
      </c>
      <c r="D15" s="25">
        <v>6</v>
      </c>
      <c r="E15" s="25">
        <v>0</v>
      </c>
      <c r="F15" s="25">
        <v>2</v>
      </c>
      <c r="G15" s="25">
        <v>17</v>
      </c>
      <c r="H15" s="25">
        <v>7</v>
      </c>
      <c r="I15" s="26">
        <f t="shared" si="1"/>
        <v>18</v>
      </c>
      <c r="J15" s="26">
        <f t="shared" si="2"/>
        <v>10</v>
      </c>
    </row>
    <row r="16" spans="1:10" ht="30" customHeight="1">
      <c r="A16" s="26">
        <v>5</v>
      </c>
      <c r="B16" s="41" t="s">
        <v>75</v>
      </c>
      <c r="C16" s="26">
        <f t="shared" si="0"/>
        <v>8</v>
      </c>
      <c r="D16" s="25">
        <v>3</v>
      </c>
      <c r="E16" s="25">
        <v>0</v>
      </c>
      <c r="F16" s="25">
        <v>5</v>
      </c>
      <c r="G16" s="25">
        <v>18</v>
      </c>
      <c r="H16" s="25">
        <v>25</v>
      </c>
      <c r="I16" s="26">
        <f t="shared" si="1"/>
        <v>9</v>
      </c>
      <c r="J16" s="26">
        <f t="shared" si="2"/>
        <v>-7</v>
      </c>
    </row>
    <row r="17" spans="1:10" ht="30" customHeight="1">
      <c r="A17" s="26">
        <v>6</v>
      </c>
      <c r="B17" s="41" t="s">
        <v>74</v>
      </c>
      <c r="C17" s="26">
        <f t="shared" si="0"/>
        <v>8</v>
      </c>
      <c r="D17" s="25">
        <v>2</v>
      </c>
      <c r="E17" s="25">
        <v>0</v>
      </c>
      <c r="F17" s="25">
        <v>6</v>
      </c>
      <c r="G17" s="25">
        <v>11</v>
      </c>
      <c r="H17" s="25">
        <v>29</v>
      </c>
      <c r="I17" s="26">
        <f t="shared" si="1"/>
        <v>6</v>
      </c>
      <c r="J17" s="26">
        <f t="shared" si="2"/>
        <v>-18</v>
      </c>
    </row>
    <row r="18" spans="1:10" ht="30" customHeight="1">
      <c r="A18" s="26">
        <v>7</v>
      </c>
      <c r="B18" s="41" t="s">
        <v>77</v>
      </c>
      <c r="C18" s="26">
        <f t="shared" si="0"/>
        <v>8</v>
      </c>
      <c r="D18" s="25">
        <v>1</v>
      </c>
      <c r="E18" s="25">
        <v>0</v>
      </c>
      <c r="F18" s="25">
        <v>7</v>
      </c>
      <c r="G18" s="25">
        <v>9</v>
      </c>
      <c r="H18" s="25">
        <v>29</v>
      </c>
      <c r="I18" s="26">
        <v>3</v>
      </c>
      <c r="J18" s="26">
        <f t="shared" si="2"/>
        <v>-20</v>
      </c>
    </row>
    <row r="19" spans="1:10" ht="30" customHeight="1">
      <c r="A19" s="26">
        <v>8</v>
      </c>
      <c r="B19" s="41" t="s">
        <v>87</v>
      </c>
      <c r="C19" s="26">
        <f t="shared" si="0"/>
        <v>8</v>
      </c>
      <c r="D19" s="25">
        <v>1</v>
      </c>
      <c r="E19" s="25">
        <v>0</v>
      </c>
      <c r="F19" s="25">
        <v>7</v>
      </c>
      <c r="G19" s="25">
        <v>20</v>
      </c>
      <c r="H19" s="25">
        <v>47</v>
      </c>
      <c r="I19" s="26">
        <f t="shared" si="1"/>
        <v>3</v>
      </c>
      <c r="J19" s="26">
        <f t="shared" si="2"/>
        <v>-27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170</v>
      </c>
      <c r="H20" s="3">
        <f>SUM(H12:H19)</f>
        <v>170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BAĞLARBAŞI SPOR </v>
      </c>
      <c r="C5" s="190" t="str">
        <f>F!L22</f>
        <v>SAMAK SPOR </v>
      </c>
      <c r="D5" s="190"/>
      <c r="E5" s="190"/>
      <c r="F5" s="190"/>
      <c r="G5" s="190"/>
      <c r="H5" s="190"/>
      <c r="I5" s="24">
        <v>2</v>
      </c>
      <c r="J5" s="24">
        <v>3</v>
      </c>
    </row>
    <row r="6" spans="1:10" ht="30" customHeight="1">
      <c r="A6" s="23">
        <v>2</v>
      </c>
      <c r="B6" s="81" t="str">
        <f>F!K23</f>
        <v>ŞANLIPOLAT SPOR </v>
      </c>
      <c r="C6" s="190" t="str">
        <f>F!L23</f>
        <v>V.ŞEHİR SANAYİ SPOR </v>
      </c>
      <c r="D6" s="190"/>
      <c r="E6" s="190"/>
      <c r="F6" s="190"/>
      <c r="G6" s="190"/>
      <c r="H6" s="190"/>
      <c r="I6" s="24">
        <v>0</v>
      </c>
      <c r="J6" s="24">
        <v>3</v>
      </c>
    </row>
    <row r="7" spans="1:10" ht="30" customHeight="1">
      <c r="A7" s="23">
        <v>3</v>
      </c>
      <c r="B7" s="81" t="str">
        <f>F!K24</f>
        <v>KENDİR SPOR </v>
      </c>
      <c r="C7" s="190" t="str">
        <f>F!L24</f>
        <v>SEFA SPOR </v>
      </c>
      <c r="D7" s="190"/>
      <c r="E7" s="190"/>
      <c r="F7" s="190"/>
      <c r="G7" s="190"/>
      <c r="H7" s="190"/>
      <c r="I7" s="24">
        <v>5</v>
      </c>
      <c r="J7" s="24">
        <f>F!N24</f>
        <v>0</v>
      </c>
    </row>
    <row r="8" spans="1:10" ht="30" customHeight="1">
      <c r="A8" s="23">
        <v>4</v>
      </c>
      <c r="B8" s="81" t="str">
        <f>F!K25</f>
        <v>URFA GÜCÜ SPOR </v>
      </c>
      <c r="C8" s="190" t="str">
        <f>F!L25</f>
        <v>ŞANLIFIRAT SPOR </v>
      </c>
      <c r="D8" s="190"/>
      <c r="E8" s="190"/>
      <c r="F8" s="190"/>
      <c r="G8" s="190"/>
      <c r="H8" s="190"/>
      <c r="I8" s="24">
        <f>F!M25</f>
        <v>0</v>
      </c>
      <c r="J8" s="24">
        <v>8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9</v>
      </c>
      <c r="D12" s="25">
        <v>8</v>
      </c>
      <c r="E12" s="25">
        <v>0</v>
      </c>
      <c r="F12" s="25">
        <v>1</v>
      </c>
      <c r="G12" s="25">
        <v>40</v>
      </c>
      <c r="H12" s="25">
        <v>5</v>
      </c>
      <c r="I12" s="26">
        <v>24</v>
      </c>
      <c r="J12" s="26">
        <f aca="true" t="shared" si="1" ref="J12:J19">G12-H12</f>
        <v>35</v>
      </c>
    </row>
    <row r="13" spans="1:10" ht="30" customHeight="1">
      <c r="A13" s="26">
        <v>2</v>
      </c>
      <c r="B13" s="41" t="s">
        <v>72</v>
      </c>
      <c r="C13" s="26">
        <f t="shared" si="0"/>
        <v>9</v>
      </c>
      <c r="D13" s="25">
        <v>7</v>
      </c>
      <c r="E13" s="25">
        <v>0</v>
      </c>
      <c r="F13" s="25">
        <v>2</v>
      </c>
      <c r="G13" s="25">
        <v>34</v>
      </c>
      <c r="H13" s="25">
        <v>11</v>
      </c>
      <c r="I13" s="26">
        <f aca="true" t="shared" si="2" ref="I13:I19">(D13*3)+(E13*1)+(F13*0)</f>
        <v>21</v>
      </c>
      <c r="J13" s="26">
        <f t="shared" si="1"/>
        <v>23</v>
      </c>
    </row>
    <row r="14" spans="1:10" ht="30" customHeight="1">
      <c r="A14" s="26">
        <v>3</v>
      </c>
      <c r="B14" s="41" t="s">
        <v>76</v>
      </c>
      <c r="C14" s="26">
        <f t="shared" si="0"/>
        <v>9</v>
      </c>
      <c r="D14" s="25">
        <v>7</v>
      </c>
      <c r="E14" s="25">
        <v>0</v>
      </c>
      <c r="F14" s="25">
        <v>2</v>
      </c>
      <c r="G14" s="25">
        <v>37</v>
      </c>
      <c r="H14" s="25">
        <v>17</v>
      </c>
      <c r="I14" s="26">
        <f t="shared" si="2"/>
        <v>21</v>
      </c>
      <c r="J14" s="26">
        <f t="shared" si="1"/>
        <v>20</v>
      </c>
    </row>
    <row r="15" spans="1:10" ht="30" customHeight="1">
      <c r="A15" s="26">
        <v>4</v>
      </c>
      <c r="B15" s="41" t="s">
        <v>71</v>
      </c>
      <c r="C15" s="26">
        <f t="shared" si="0"/>
        <v>9</v>
      </c>
      <c r="D15" s="25">
        <v>7</v>
      </c>
      <c r="E15" s="25">
        <v>0</v>
      </c>
      <c r="F15" s="25">
        <v>2</v>
      </c>
      <c r="G15" s="25">
        <v>20</v>
      </c>
      <c r="H15" s="25">
        <v>9</v>
      </c>
      <c r="I15" s="26">
        <f t="shared" si="2"/>
        <v>21</v>
      </c>
      <c r="J15" s="26">
        <f t="shared" si="1"/>
        <v>11</v>
      </c>
    </row>
    <row r="16" spans="1:10" ht="30" customHeight="1">
      <c r="A16" s="26">
        <v>5</v>
      </c>
      <c r="B16" s="41" t="s">
        <v>91</v>
      </c>
      <c r="C16" s="26">
        <f t="shared" si="0"/>
        <v>9</v>
      </c>
      <c r="D16" s="25">
        <v>3</v>
      </c>
      <c r="E16" s="25">
        <v>0</v>
      </c>
      <c r="F16" s="25">
        <v>6</v>
      </c>
      <c r="G16" s="25">
        <v>20</v>
      </c>
      <c r="H16" s="25">
        <v>28</v>
      </c>
      <c r="I16" s="26">
        <f t="shared" si="2"/>
        <v>9</v>
      </c>
      <c r="J16" s="26">
        <f t="shared" si="1"/>
        <v>-8</v>
      </c>
    </row>
    <row r="17" spans="1:10" ht="30" customHeight="1">
      <c r="A17" s="26">
        <v>6</v>
      </c>
      <c r="B17" s="41" t="s">
        <v>74</v>
      </c>
      <c r="C17" s="26">
        <f t="shared" si="0"/>
        <v>9</v>
      </c>
      <c r="D17" s="25">
        <v>2</v>
      </c>
      <c r="E17" s="25">
        <v>0</v>
      </c>
      <c r="F17" s="25">
        <v>7</v>
      </c>
      <c r="G17" s="25">
        <v>11</v>
      </c>
      <c r="H17" s="25">
        <v>32</v>
      </c>
      <c r="I17" s="26">
        <f t="shared" si="2"/>
        <v>6</v>
      </c>
      <c r="J17" s="26">
        <f t="shared" si="1"/>
        <v>-21</v>
      </c>
    </row>
    <row r="18" spans="1:10" ht="30" customHeight="1">
      <c r="A18" s="26">
        <v>7</v>
      </c>
      <c r="B18" s="41" t="s">
        <v>77</v>
      </c>
      <c r="C18" s="26">
        <f t="shared" si="0"/>
        <v>9</v>
      </c>
      <c r="D18" s="25">
        <v>1</v>
      </c>
      <c r="E18" s="25">
        <v>0</v>
      </c>
      <c r="F18" s="25">
        <v>8</v>
      </c>
      <c r="G18" s="25">
        <v>9</v>
      </c>
      <c r="H18" s="25">
        <v>34</v>
      </c>
      <c r="I18" s="26">
        <f t="shared" si="2"/>
        <v>3</v>
      </c>
      <c r="J18" s="26">
        <f t="shared" si="1"/>
        <v>-25</v>
      </c>
    </row>
    <row r="19" spans="1:10" ht="30" customHeight="1">
      <c r="A19" s="26">
        <v>8</v>
      </c>
      <c r="B19" s="41" t="s">
        <v>89</v>
      </c>
      <c r="C19" s="26">
        <f t="shared" si="0"/>
        <v>9</v>
      </c>
      <c r="D19" s="25">
        <v>1</v>
      </c>
      <c r="E19" s="25">
        <v>0</v>
      </c>
      <c r="F19" s="25">
        <v>8</v>
      </c>
      <c r="G19" s="25">
        <v>20</v>
      </c>
      <c r="H19" s="25">
        <v>55</v>
      </c>
      <c r="I19" s="26">
        <f t="shared" si="2"/>
        <v>3</v>
      </c>
      <c r="J19" s="26">
        <f t="shared" si="1"/>
        <v>-35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URFA GÜCÜ SPOR </v>
      </c>
      <c r="C5" s="190" t="str">
        <f>F!B30</f>
        <v>ŞANLIPOLAT SPOR </v>
      </c>
      <c r="D5" s="190"/>
      <c r="E5" s="190"/>
      <c r="F5" s="190"/>
      <c r="G5" s="190"/>
      <c r="H5" s="190"/>
      <c r="I5" s="24">
        <f>F!C30</f>
        <v>0</v>
      </c>
      <c r="J5" s="24">
        <v>3</v>
      </c>
    </row>
    <row r="6" spans="1:10" ht="30" customHeight="1">
      <c r="A6" s="23">
        <v>2</v>
      </c>
      <c r="B6" s="81" t="str">
        <f>F!A31</f>
        <v>V.ŞEHİR SANAYİ SPOR </v>
      </c>
      <c r="C6" s="190" t="str">
        <f>F!B31</f>
        <v>BAĞLARBAŞI SPOR </v>
      </c>
      <c r="D6" s="190"/>
      <c r="E6" s="190"/>
      <c r="F6" s="190"/>
      <c r="G6" s="190"/>
      <c r="H6" s="190"/>
      <c r="I6" s="24">
        <v>5</v>
      </c>
      <c r="J6" s="24">
        <v>1</v>
      </c>
    </row>
    <row r="7" spans="1:10" ht="30" customHeight="1">
      <c r="A7" s="23">
        <v>3</v>
      </c>
      <c r="B7" s="81" t="str">
        <f>F!A32</f>
        <v>SAMAK SPOR </v>
      </c>
      <c r="C7" s="190" t="str">
        <f>F!B32</f>
        <v>KENDİR SPOR </v>
      </c>
      <c r="D7" s="190"/>
      <c r="E7" s="190"/>
      <c r="F7" s="190"/>
      <c r="G7" s="190"/>
      <c r="H7" s="190"/>
      <c r="I7" s="24">
        <v>2</v>
      </c>
      <c r="J7" s="24">
        <v>1</v>
      </c>
    </row>
    <row r="8" spans="1:10" ht="30" customHeight="1">
      <c r="A8" s="23">
        <v>4</v>
      </c>
      <c r="B8" s="81" t="str">
        <f>F!A33</f>
        <v>ŞANLIFIRAT SPOR </v>
      </c>
      <c r="C8" s="190" t="str">
        <f>F!B33</f>
        <v>SEFA SPOR </v>
      </c>
      <c r="D8" s="190"/>
      <c r="E8" s="190"/>
      <c r="F8" s="190"/>
      <c r="G8" s="190"/>
      <c r="H8" s="190"/>
      <c r="I8" s="24">
        <v>3</v>
      </c>
      <c r="J8" s="24">
        <f>F!D33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10</v>
      </c>
      <c r="D12" s="25">
        <v>9</v>
      </c>
      <c r="E12" s="25">
        <v>0</v>
      </c>
      <c r="F12" s="25">
        <v>1</v>
      </c>
      <c r="G12" s="25">
        <v>45</v>
      </c>
      <c r="H12" s="25">
        <v>6</v>
      </c>
      <c r="I12" s="26">
        <f aca="true" t="shared" si="1" ref="I12:I18">(D12*3)+(E12*1)+(F12*0)</f>
        <v>27</v>
      </c>
      <c r="J12" s="26">
        <f aca="true" t="shared" si="2" ref="J12:J19">G12-H12</f>
        <v>39</v>
      </c>
    </row>
    <row r="13" spans="1:10" ht="30" customHeight="1">
      <c r="A13" s="26">
        <v>2</v>
      </c>
      <c r="B13" s="41" t="s">
        <v>72</v>
      </c>
      <c r="C13" s="26">
        <f t="shared" si="0"/>
        <v>10</v>
      </c>
      <c r="D13" s="25">
        <v>8</v>
      </c>
      <c r="E13" s="25">
        <v>0</v>
      </c>
      <c r="F13" s="25">
        <v>2</v>
      </c>
      <c r="G13" s="25">
        <v>37</v>
      </c>
      <c r="H13" s="25">
        <v>11</v>
      </c>
      <c r="I13" s="26">
        <f t="shared" si="1"/>
        <v>24</v>
      </c>
      <c r="J13" s="26">
        <f t="shared" si="2"/>
        <v>26</v>
      </c>
    </row>
    <row r="14" spans="1:10" ht="30" customHeight="1">
      <c r="A14" s="26">
        <v>3</v>
      </c>
      <c r="B14" s="41" t="s">
        <v>71</v>
      </c>
      <c r="C14" s="26">
        <f t="shared" si="0"/>
        <v>10</v>
      </c>
      <c r="D14" s="25">
        <v>8</v>
      </c>
      <c r="E14" s="25">
        <v>0</v>
      </c>
      <c r="F14" s="25">
        <v>2</v>
      </c>
      <c r="G14" s="25">
        <v>22</v>
      </c>
      <c r="H14" s="25">
        <v>10</v>
      </c>
      <c r="I14" s="26">
        <v>24</v>
      </c>
      <c r="J14" s="26">
        <f t="shared" si="2"/>
        <v>12</v>
      </c>
    </row>
    <row r="15" spans="1:10" ht="30" customHeight="1">
      <c r="A15" s="26">
        <v>4</v>
      </c>
      <c r="B15" s="41" t="s">
        <v>76</v>
      </c>
      <c r="C15" s="26">
        <f t="shared" si="0"/>
        <v>10</v>
      </c>
      <c r="D15" s="25">
        <v>7</v>
      </c>
      <c r="E15" s="25">
        <v>0</v>
      </c>
      <c r="F15" s="25">
        <v>3</v>
      </c>
      <c r="G15" s="25">
        <v>38</v>
      </c>
      <c r="H15" s="25">
        <v>19</v>
      </c>
      <c r="I15" s="26">
        <f t="shared" si="1"/>
        <v>21</v>
      </c>
      <c r="J15" s="26">
        <f t="shared" si="2"/>
        <v>19</v>
      </c>
    </row>
    <row r="16" spans="1:10" ht="30" customHeight="1">
      <c r="A16" s="26">
        <v>5</v>
      </c>
      <c r="B16" s="41" t="s">
        <v>91</v>
      </c>
      <c r="C16" s="26">
        <f t="shared" si="0"/>
        <v>10</v>
      </c>
      <c r="D16" s="25">
        <v>3</v>
      </c>
      <c r="E16" s="25">
        <v>0</v>
      </c>
      <c r="F16" s="25">
        <v>7</v>
      </c>
      <c r="G16" s="25">
        <v>20</v>
      </c>
      <c r="H16" s="25">
        <v>31</v>
      </c>
      <c r="I16" s="26">
        <f t="shared" si="1"/>
        <v>9</v>
      </c>
      <c r="J16" s="26">
        <f t="shared" si="2"/>
        <v>-11</v>
      </c>
    </row>
    <row r="17" spans="1:10" ht="30" customHeight="1">
      <c r="A17" s="26">
        <v>6</v>
      </c>
      <c r="B17" s="41" t="s">
        <v>92</v>
      </c>
      <c r="C17" s="26">
        <f t="shared" si="0"/>
        <v>10</v>
      </c>
      <c r="D17" s="25">
        <v>3</v>
      </c>
      <c r="E17" s="25">
        <v>0</v>
      </c>
      <c r="F17" s="25">
        <v>7</v>
      </c>
      <c r="G17" s="25">
        <v>14</v>
      </c>
      <c r="H17" s="25">
        <v>32</v>
      </c>
      <c r="I17" s="26">
        <f t="shared" si="1"/>
        <v>9</v>
      </c>
      <c r="J17" s="26">
        <f t="shared" si="2"/>
        <v>-18</v>
      </c>
    </row>
    <row r="18" spans="1:10" ht="30" customHeight="1">
      <c r="A18" s="26">
        <v>7</v>
      </c>
      <c r="B18" s="41" t="s">
        <v>77</v>
      </c>
      <c r="C18" s="26">
        <f t="shared" si="0"/>
        <v>10</v>
      </c>
      <c r="D18" s="25">
        <v>1</v>
      </c>
      <c r="E18" s="25">
        <v>0</v>
      </c>
      <c r="F18" s="25">
        <v>9</v>
      </c>
      <c r="G18" s="25">
        <v>10</v>
      </c>
      <c r="H18" s="25">
        <v>39</v>
      </c>
      <c r="I18" s="26">
        <f t="shared" si="1"/>
        <v>3</v>
      </c>
      <c r="J18" s="26">
        <f t="shared" si="2"/>
        <v>-29</v>
      </c>
    </row>
    <row r="19" spans="1:10" ht="30" customHeight="1">
      <c r="A19" s="26">
        <v>8</v>
      </c>
      <c r="B19" s="41" t="s">
        <v>89</v>
      </c>
      <c r="C19" s="26">
        <f t="shared" si="0"/>
        <v>10</v>
      </c>
      <c r="D19" s="25">
        <v>1</v>
      </c>
      <c r="E19" s="25">
        <v>0</v>
      </c>
      <c r="F19" s="25">
        <v>9</v>
      </c>
      <c r="G19" s="25">
        <v>20</v>
      </c>
      <c r="H19" s="25">
        <v>58</v>
      </c>
      <c r="I19" s="26">
        <v>3</v>
      </c>
      <c r="J19" s="26">
        <f t="shared" si="2"/>
        <v>-38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3">
      <selection activeCell="J19" sqref="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SEFA SPOR </v>
      </c>
      <c r="C5" s="190" t="str">
        <f>F!G30</f>
        <v>SAMAK SPOR </v>
      </c>
      <c r="D5" s="190"/>
      <c r="E5" s="190"/>
      <c r="F5" s="190"/>
      <c r="G5" s="190"/>
      <c r="H5" s="190"/>
      <c r="I5" s="24">
        <v>1</v>
      </c>
      <c r="J5" s="24">
        <v>3</v>
      </c>
    </row>
    <row r="6" spans="1:10" ht="30" customHeight="1">
      <c r="A6" s="23">
        <v>2</v>
      </c>
      <c r="B6" s="81" t="str">
        <f>F!F31</f>
        <v>KENDİR SPOR </v>
      </c>
      <c r="C6" s="190" t="str">
        <f>F!G31</f>
        <v>V.ŞEHİR SANAYİ SPOR </v>
      </c>
      <c r="D6" s="190"/>
      <c r="E6" s="190"/>
      <c r="F6" s="190"/>
      <c r="G6" s="190"/>
      <c r="H6" s="190"/>
      <c r="I6" s="24">
        <v>3</v>
      </c>
      <c r="J6" s="24">
        <v>9</v>
      </c>
    </row>
    <row r="7" spans="1:10" ht="30" customHeight="1">
      <c r="A7" s="23">
        <v>3</v>
      </c>
      <c r="B7" s="81" t="str">
        <f>F!F32</f>
        <v>BAĞLARBAŞI SPOR </v>
      </c>
      <c r="C7" s="190" t="str">
        <f>F!G32</f>
        <v>URFA GÜCÜ SPOR </v>
      </c>
      <c r="D7" s="190"/>
      <c r="E7" s="190"/>
      <c r="F7" s="190"/>
      <c r="G7" s="190"/>
      <c r="H7" s="190"/>
      <c r="I7" s="24">
        <v>3</v>
      </c>
      <c r="J7" s="24">
        <v>0</v>
      </c>
    </row>
    <row r="8" spans="1:10" ht="30" customHeight="1">
      <c r="A8" s="23">
        <v>4</v>
      </c>
      <c r="B8" s="81" t="str">
        <f>F!F33</f>
        <v>ŞANLIPOLAT SPOR </v>
      </c>
      <c r="C8" s="190" t="str">
        <f>F!G33</f>
        <v>ŞANLIFIRAT SPOR </v>
      </c>
      <c r="D8" s="190"/>
      <c r="E8" s="190"/>
      <c r="F8" s="190"/>
      <c r="G8" s="190"/>
      <c r="H8" s="190"/>
      <c r="I8" s="24">
        <v>3</v>
      </c>
      <c r="J8" s="24">
        <v>7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11</v>
      </c>
      <c r="D12" s="25">
        <v>10</v>
      </c>
      <c r="E12" s="25">
        <v>0</v>
      </c>
      <c r="F12" s="25">
        <v>1</v>
      </c>
      <c r="G12" s="25">
        <v>52</v>
      </c>
      <c r="H12" s="25">
        <v>9</v>
      </c>
      <c r="I12" s="26">
        <f aca="true" t="shared" si="1" ref="I12:I18">(D12*3)+(E12*1)+(F12*0)</f>
        <v>30</v>
      </c>
      <c r="J12" s="26">
        <f aca="true" t="shared" si="2" ref="J12:J19">G12-H12</f>
        <v>43</v>
      </c>
    </row>
    <row r="13" spans="1:10" ht="30" customHeight="1">
      <c r="A13" s="26">
        <v>2</v>
      </c>
      <c r="B13" s="41" t="s">
        <v>72</v>
      </c>
      <c r="C13" s="26">
        <f t="shared" si="0"/>
        <v>11</v>
      </c>
      <c r="D13" s="25">
        <v>9</v>
      </c>
      <c r="E13" s="25">
        <v>0</v>
      </c>
      <c r="F13" s="25">
        <v>2</v>
      </c>
      <c r="G13" s="25">
        <v>46</v>
      </c>
      <c r="H13" s="25">
        <v>14</v>
      </c>
      <c r="I13" s="26">
        <f t="shared" si="1"/>
        <v>27</v>
      </c>
      <c r="J13" s="26">
        <f t="shared" si="2"/>
        <v>32</v>
      </c>
    </row>
    <row r="14" spans="1:10" ht="30" customHeight="1">
      <c r="A14" s="26">
        <v>3</v>
      </c>
      <c r="B14" s="41" t="s">
        <v>71</v>
      </c>
      <c r="C14" s="26">
        <f t="shared" si="0"/>
        <v>11</v>
      </c>
      <c r="D14" s="25">
        <v>9</v>
      </c>
      <c r="E14" s="25">
        <v>0</v>
      </c>
      <c r="F14" s="25">
        <v>2</v>
      </c>
      <c r="G14" s="25">
        <v>25</v>
      </c>
      <c r="H14" s="25">
        <v>11</v>
      </c>
      <c r="I14" s="26">
        <v>27</v>
      </c>
      <c r="J14" s="26">
        <f t="shared" si="2"/>
        <v>14</v>
      </c>
    </row>
    <row r="15" spans="1:10" ht="30" customHeight="1">
      <c r="A15" s="26">
        <v>4</v>
      </c>
      <c r="B15" s="41" t="s">
        <v>76</v>
      </c>
      <c r="C15" s="26">
        <f t="shared" si="0"/>
        <v>11</v>
      </c>
      <c r="D15" s="25">
        <v>7</v>
      </c>
      <c r="E15" s="25">
        <v>0</v>
      </c>
      <c r="F15" s="25">
        <v>4</v>
      </c>
      <c r="G15" s="25">
        <v>41</v>
      </c>
      <c r="H15" s="25">
        <v>28</v>
      </c>
      <c r="I15" s="26">
        <v>21</v>
      </c>
      <c r="J15" s="26">
        <f t="shared" si="2"/>
        <v>13</v>
      </c>
    </row>
    <row r="16" spans="1:10" ht="30" customHeight="1">
      <c r="A16" s="26">
        <v>5</v>
      </c>
      <c r="B16" s="41" t="s">
        <v>75</v>
      </c>
      <c r="C16" s="26">
        <f t="shared" si="0"/>
        <v>11</v>
      </c>
      <c r="D16" s="25">
        <v>4</v>
      </c>
      <c r="E16" s="25">
        <v>0</v>
      </c>
      <c r="F16" s="25">
        <v>7</v>
      </c>
      <c r="G16" s="25">
        <v>23</v>
      </c>
      <c r="H16" s="25">
        <v>31</v>
      </c>
      <c r="I16" s="26">
        <f t="shared" si="1"/>
        <v>12</v>
      </c>
      <c r="J16" s="26">
        <f t="shared" si="2"/>
        <v>-8</v>
      </c>
    </row>
    <row r="17" spans="1:10" ht="30" customHeight="1">
      <c r="A17" s="26">
        <v>6</v>
      </c>
      <c r="B17" s="41" t="s">
        <v>74</v>
      </c>
      <c r="C17" s="26">
        <f t="shared" si="0"/>
        <v>11</v>
      </c>
      <c r="D17" s="25">
        <v>3</v>
      </c>
      <c r="E17" s="25">
        <v>0</v>
      </c>
      <c r="F17" s="25">
        <v>8</v>
      </c>
      <c r="G17" s="25">
        <v>17</v>
      </c>
      <c r="H17" s="25">
        <v>39</v>
      </c>
      <c r="I17" s="26">
        <f t="shared" si="1"/>
        <v>9</v>
      </c>
      <c r="J17" s="26">
        <f t="shared" si="2"/>
        <v>-22</v>
      </c>
    </row>
    <row r="18" spans="1:10" ht="30" customHeight="1">
      <c r="A18" s="26">
        <v>7</v>
      </c>
      <c r="B18" s="41" t="s">
        <v>77</v>
      </c>
      <c r="C18" s="26">
        <f t="shared" si="0"/>
        <v>11</v>
      </c>
      <c r="D18" s="25">
        <v>1</v>
      </c>
      <c r="E18" s="25">
        <v>0</v>
      </c>
      <c r="F18" s="25">
        <v>10</v>
      </c>
      <c r="G18" s="25">
        <v>11</v>
      </c>
      <c r="H18" s="25">
        <v>42</v>
      </c>
      <c r="I18" s="26">
        <f t="shared" si="1"/>
        <v>3</v>
      </c>
      <c r="J18" s="26">
        <f t="shared" si="2"/>
        <v>-31</v>
      </c>
    </row>
    <row r="19" spans="1:10" ht="30" customHeight="1">
      <c r="A19" s="26">
        <v>8</v>
      </c>
      <c r="B19" s="41" t="s">
        <v>93</v>
      </c>
      <c r="C19" s="26">
        <f t="shared" si="0"/>
        <v>11</v>
      </c>
      <c r="D19" s="25">
        <v>1</v>
      </c>
      <c r="E19" s="25">
        <v>0</v>
      </c>
      <c r="F19" s="25">
        <v>10</v>
      </c>
      <c r="G19" s="25">
        <v>20</v>
      </c>
      <c r="H19" s="25">
        <v>61</v>
      </c>
      <c r="I19" s="26">
        <v>3</v>
      </c>
      <c r="J19" s="26">
        <f t="shared" si="2"/>
        <v>-41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235</v>
      </c>
      <c r="H20" s="3">
        <f>SUM(H12:H19)</f>
        <v>235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tabSelected="1"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ŞANLIPOLAT SPOR </v>
      </c>
      <c r="C5" s="190" t="str">
        <f>F!L30</f>
        <v>BAĞLARBAŞI SPOR </v>
      </c>
      <c r="D5" s="190"/>
      <c r="E5" s="190"/>
      <c r="F5" s="190"/>
      <c r="G5" s="190"/>
      <c r="H5" s="190"/>
      <c r="I5" s="24">
        <v>2</v>
      </c>
      <c r="J5" s="24">
        <v>4</v>
      </c>
    </row>
    <row r="6" spans="1:10" ht="30" customHeight="1">
      <c r="A6" s="23">
        <v>2</v>
      </c>
      <c r="B6" s="81" t="str">
        <f>F!K31</f>
        <v>URFA GÜCÜ SPOR </v>
      </c>
      <c r="C6" s="190" t="str">
        <f>F!L31</f>
        <v>KENDİR SPOR </v>
      </c>
      <c r="D6" s="190"/>
      <c r="E6" s="190"/>
      <c r="F6" s="190"/>
      <c r="G6" s="190"/>
      <c r="H6" s="190"/>
      <c r="I6" s="24">
        <f>F!M31</f>
        <v>0</v>
      </c>
      <c r="J6" s="24">
        <v>3</v>
      </c>
    </row>
    <row r="7" spans="1:10" ht="30" customHeight="1">
      <c r="A7" s="23">
        <v>3</v>
      </c>
      <c r="B7" s="81" t="str">
        <f>F!K32</f>
        <v>V.ŞEHİR SANAYİ SPOR </v>
      </c>
      <c r="C7" s="190" t="str">
        <f>F!L32</f>
        <v>SEFA SPOR </v>
      </c>
      <c r="D7" s="190"/>
      <c r="E7" s="190"/>
      <c r="F7" s="190"/>
      <c r="G7" s="190"/>
      <c r="H7" s="190"/>
      <c r="I7" s="24">
        <v>8</v>
      </c>
      <c r="J7" s="24">
        <f>F!N32</f>
        <v>0</v>
      </c>
    </row>
    <row r="8" spans="1:10" ht="30" customHeight="1">
      <c r="A8" s="23">
        <v>4</v>
      </c>
      <c r="B8" s="81" t="str">
        <f>F!K33</f>
        <v>SAMAK SPOR </v>
      </c>
      <c r="C8" s="190" t="str">
        <f>F!L33</f>
        <v>ŞANLIFIRAT SPOR </v>
      </c>
      <c r="D8" s="190"/>
      <c r="E8" s="190"/>
      <c r="F8" s="190"/>
      <c r="G8" s="190"/>
      <c r="H8" s="190"/>
      <c r="I8" s="24">
        <v>1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12</v>
      </c>
      <c r="D12" s="25">
        <v>10</v>
      </c>
      <c r="E12" s="25">
        <v>0</v>
      </c>
      <c r="F12" s="25">
        <v>2</v>
      </c>
      <c r="G12" s="25">
        <v>52</v>
      </c>
      <c r="H12" s="25">
        <v>10</v>
      </c>
      <c r="I12" s="26">
        <f aca="true" t="shared" si="1" ref="I12:I18">(D12*3)+(E12*1)+(F12*0)</f>
        <v>30</v>
      </c>
      <c r="J12" s="26">
        <f aca="true" t="shared" si="2" ref="J12:J19">G12-H12</f>
        <v>42</v>
      </c>
    </row>
    <row r="13" spans="1:10" ht="30" customHeight="1">
      <c r="A13" s="26">
        <v>2</v>
      </c>
      <c r="B13" s="41" t="s">
        <v>72</v>
      </c>
      <c r="C13" s="26">
        <f t="shared" si="0"/>
        <v>12</v>
      </c>
      <c r="D13" s="25">
        <v>10</v>
      </c>
      <c r="E13" s="25">
        <v>0</v>
      </c>
      <c r="F13" s="25">
        <v>2</v>
      </c>
      <c r="G13" s="25">
        <v>54</v>
      </c>
      <c r="H13" s="25">
        <v>14</v>
      </c>
      <c r="I13" s="26">
        <f t="shared" si="1"/>
        <v>30</v>
      </c>
      <c r="J13" s="26">
        <f t="shared" si="2"/>
        <v>40</v>
      </c>
    </row>
    <row r="14" spans="1:10" ht="30" customHeight="1">
      <c r="A14" s="26">
        <v>3</v>
      </c>
      <c r="B14" s="41" t="s">
        <v>71</v>
      </c>
      <c r="C14" s="26">
        <f t="shared" si="0"/>
        <v>12</v>
      </c>
      <c r="D14" s="25">
        <v>10</v>
      </c>
      <c r="E14" s="25">
        <v>0</v>
      </c>
      <c r="F14" s="25">
        <v>2</v>
      </c>
      <c r="G14" s="25">
        <v>26</v>
      </c>
      <c r="H14" s="25">
        <v>11</v>
      </c>
      <c r="I14" s="26">
        <f t="shared" si="1"/>
        <v>30</v>
      </c>
      <c r="J14" s="26">
        <f t="shared" si="2"/>
        <v>15</v>
      </c>
    </row>
    <row r="15" spans="1:10" ht="30" customHeight="1">
      <c r="A15" s="26">
        <v>4</v>
      </c>
      <c r="B15" s="41" t="s">
        <v>76</v>
      </c>
      <c r="C15" s="26">
        <f t="shared" si="0"/>
        <v>12</v>
      </c>
      <c r="D15" s="25">
        <v>8</v>
      </c>
      <c r="E15" s="25">
        <v>0</v>
      </c>
      <c r="F15" s="25">
        <v>4</v>
      </c>
      <c r="G15" s="25">
        <v>44</v>
      </c>
      <c r="H15" s="25">
        <v>28</v>
      </c>
      <c r="I15" s="26">
        <f t="shared" si="1"/>
        <v>24</v>
      </c>
      <c r="J15" s="26">
        <f t="shared" si="2"/>
        <v>16</v>
      </c>
    </row>
    <row r="16" spans="1:10" ht="30" customHeight="1">
      <c r="A16" s="26">
        <v>5</v>
      </c>
      <c r="B16" s="41" t="s">
        <v>75</v>
      </c>
      <c r="C16" s="26">
        <f t="shared" si="0"/>
        <v>12</v>
      </c>
      <c r="D16" s="25">
        <v>5</v>
      </c>
      <c r="E16" s="25">
        <v>0</v>
      </c>
      <c r="F16" s="25">
        <v>7</v>
      </c>
      <c r="G16" s="25">
        <v>27</v>
      </c>
      <c r="H16" s="25">
        <v>33</v>
      </c>
      <c r="I16" s="26">
        <f t="shared" si="1"/>
        <v>15</v>
      </c>
      <c r="J16" s="26">
        <f t="shared" si="2"/>
        <v>-6</v>
      </c>
    </row>
    <row r="17" spans="1:10" ht="30" customHeight="1">
      <c r="A17" s="26">
        <v>6</v>
      </c>
      <c r="B17" s="41" t="s">
        <v>74</v>
      </c>
      <c r="C17" s="26">
        <f t="shared" si="0"/>
        <v>12</v>
      </c>
      <c r="D17" s="25">
        <v>3</v>
      </c>
      <c r="E17" s="25">
        <v>0</v>
      </c>
      <c r="F17" s="25">
        <v>9</v>
      </c>
      <c r="G17" s="25">
        <v>19</v>
      </c>
      <c r="H17" s="25">
        <v>43</v>
      </c>
      <c r="I17" s="26">
        <f t="shared" si="1"/>
        <v>9</v>
      </c>
      <c r="J17" s="26">
        <f t="shared" si="2"/>
        <v>-24</v>
      </c>
    </row>
    <row r="18" spans="1:10" ht="30" customHeight="1">
      <c r="A18" s="26">
        <v>7</v>
      </c>
      <c r="B18" s="41" t="s">
        <v>77</v>
      </c>
      <c r="C18" s="26">
        <f t="shared" si="0"/>
        <v>12</v>
      </c>
      <c r="D18" s="25">
        <v>1</v>
      </c>
      <c r="E18" s="25">
        <v>0</v>
      </c>
      <c r="F18" s="25">
        <v>11</v>
      </c>
      <c r="G18" s="25">
        <v>11</v>
      </c>
      <c r="H18" s="25">
        <v>50</v>
      </c>
      <c r="I18" s="26">
        <f t="shared" si="1"/>
        <v>3</v>
      </c>
      <c r="J18" s="26">
        <f t="shared" si="2"/>
        <v>-39</v>
      </c>
    </row>
    <row r="19" spans="1:10" ht="30" customHeight="1">
      <c r="A19" s="26">
        <v>8</v>
      </c>
      <c r="B19" s="41" t="s">
        <v>94</v>
      </c>
      <c r="C19" s="26">
        <f t="shared" si="0"/>
        <v>12</v>
      </c>
      <c r="D19" s="25">
        <v>1</v>
      </c>
      <c r="E19" s="25">
        <v>0</v>
      </c>
      <c r="F19" s="25">
        <v>11</v>
      </c>
      <c r="G19" s="25">
        <v>20</v>
      </c>
      <c r="H19" s="25">
        <v>64</v>
      </c>
      <c r="I19" s="26">
        <f>(D19*3)+(E19*1)+(F19*0)-3</f>
        <v>0</v>
      </c>
      <c r="J19" s="26">
        <f t="shared" si="2"/>
        <v>-44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253</v>
      </c>
      <c r="H20" s="3">
        <f>SUM(H12:H19)</f>
        <v>253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SAMAK SPOR </v>
      </c>
      <c r="C5" s="190" t="str">
        <f>F!B38</f>
        <v>V.ŞEHİR SANAYİ SPOR 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SEFA SPOR </v>
      </c>
      <c r="C6" s="190" t="str">
        <f>F!B39</f>
        <v>URFA GÜCÜ SPOR 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KENDİR SPOR </v>
      </c>
      <c r="C7" s="190" t="str">
        <f>F!B40</f>
        <v>ŞANLIPOLAT SPOR 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ŞANLIFIRAT SPOR </v>
      </c>
      <c r="C8" s="190" t="str">
        <f>F!B41</f>
        <v>BAĞLARBAŞI SPOR 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SAMAK SPOR </v>
      </c>
      <c r="C12" s="26">
        <f aca="true" t="shared" si="0" ref="C12:C19">D12+E12+F12</f>
        <v>13</v>
      </c>
      <c r="D12" s="25">
        <f>'S.'!AM4</f>
        <v>0</v>
      </c>
      <c r="E12" s="25">
        <f>'S.'!AN4</f>
        <v>13</v>
      </c>
      <c r="F12" s="25">
        <f>'S.'!AO4</f>
        <v>0</v>
      </c>
      <c r="G12" s="25">
        <f>'S.'!AA16</f>
        <v>0</v>
      </c>
      <c r="H12" s="25">
        <f>'S.'!AB16</f>
        <v>0</v>
      </c>
      <c r="I12" s="26">
        <f aca="true" t="shared" si="1" ref="I12:I18">(D12*3)+(E12*1)+(F12*0)</f>
        <v>13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 </v>
      </c>
      <c r="C13" s="26">
        <f t="shared" si="0"/>
        <v>13</v>
      </c>
      <c r="D13" s="25">
        <f>'S.'!AM8</f>
        <v>0</v>
      </c>
      <c r="E13" s="25">
        <f>'S.'!AN8</f>
        <v>13</v>
      </c>
      <c r="F13" s="25">
        <f>'S.'!AO8</f>
        <v>0</v>
      </c>
      <c r="G13" s="25">
        <f>'S.'!AA20</f>
        <v>0</v>
      </c>
      <c r="H13" s="25">
        <f>'S.'!AB20</f>
        <v>0</v>
      </c>
      <c r="I13" s="26">
        <f t="shared" si="1"/>
        <v>13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URFA GÜCÜ SPOR </v>
      </c>
      <c r="C14" s="26">
        <f t="shared" si="0"/>
        <v>13</v>
      </c>
      <c r="D14" s="25">
        <f>'S.'!AM6</f>
        <v>0</v>
      </c>
      <c r="E14" s="25">
        <f>'S.'!AN6</f>
        <v>13</v>
      </c>
      <c r="F14" s="25">
        <f>'S.'!AO6</f>
        <v>0</v>
      </c>
      <c r="G14" s="25">
        <f>'S.'!AA18</f>
        <v>0</v>
      </c>
      <c r="H14" s="25">
        <f>'S.'!AB18</f>
        <v>0</v>
      </c>
      <c r="I14" s="26">
        <f t="shared" si="1"/>
        <v>13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ŞANLIPOLAT SPOR </v>
      </c>
      <c r="C15" s="26">
        <f t="shared" si="0"/>
        <v>13</v>
      </c>
      <c r="D15" s="25">
        <f>'S.'!AM7</f>
        <v>0</v>
      </c>
      <c r="E15" s="25">
        <f>'S.'!AN7</f>
        <v>13</v>
      </c>
      <c r="F15" s="25">
        <f>'S.'!AO7</f>
        <v>0</v>
      </c>
      <c r="G15" s="25">
        <f>'S.'!AA19</f>
        <v>0</v>
      </c>
      <c r="H15" s="25">
        <f>'S.'!AB19</f>
        <v>0</v>
      </c>
      <c r="I15" s="26">
        <f t="shared" si="1"/>
        <v>13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KENDİR SPOR </v>
      </c>
      <c r="C16" s="26">
        <f t="shared" si="0"/>
        <v>13</v>
      </c>
      <c r="D16" s="25">
        <f>'S.'!AM9</f>
        <v>0</v>
      </c>
      <c r="E16" s="25">
        <f>'S.'!AN9</f>
        <v>13</v>
      </c>
      <c r="F16" s="25">
        <f>'S.'!AO9</f>
        <v>0</v>
      </c>
      <c r="G16" s="25">
        <f>'S.'!AA21</f>
        <v>0</v>
      </c>
      <c r="H16" s="25">
        <f>'S.'!AB21</f>
        <v>0</v>
      </c>
      <c r="I16" s="26">
        <f t="shared" si="1"/>
        <v>13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SEFA SPOR </v>
      </c>
      <c r="C17" s="26">
        <f t="shared" si="0"/>
        <v>13</v>
      </c>
      <c r="D17" s="25">
        <f>'S.'!AM10</f>
        <v>0</v>
      </c>
      <c r="E17" s="25">
        <f>'S.'!AN10</f>
        <v>13</v>
      </c>
      <c r="F17" s="25">
        <f>'S.'!AO10</f>
        <v>0</v>
      </c>
      <c r="G17" s="25">
        <f>'S.'!AA22</f>
        <v>0</v>
      </c>
      <c r="H17" s="25">
        <f>'S.'!AB22</f>
        <v>0</v>
      </c>
      <c r="I17" s="26">
        <f t="shared" si="1"/>
        <v>13</v>
      </c>
      <c r="J17" s="26">
        <f t="shared" si="2"/>
        <v>0</v>
      </c>
    </row>
    <row r="18" spans="1:10" ht="30" customHeight="1">
      <c r="A18" s="26">
        <v>7</v>
      </c>
      <c r="B18" s="41" t="str">
        <f>T!B13</f>
        <v>ŞANLIFIRAT SPOR </v>
      </c>
      <c r="C18" s="26">
        <f t="shared" si="0"/>
        <v>13</v>
      </c>
      <c r="D18" s="25">
        <f>'S.'!AM11</f>
        <v>0</v>
      </c>
      <c r="E18" s="25">
        <f>'S.'!AN11</f>
        <v>13</v>
      </c>
      <c r="F18" s="25">
        <f>'S.'!AO11</f>
        <v>0</v>
      </c>
      <c r="G18" s="25">
        <f>'S.'!AA23</f>
        <v>0</v>
      </c>
      <c r="H18" s="25">
        <f>'S.'!AB23</f>
        <v>0</v>
      </c>
      <c r="I18" s="26">
        <f t="shared" si="1"/>
        <v>13</v>
      </c>
      <c r="J18" s="26">
        <f t="shared" si="2"/>
        <v>0</v>
      </c>
    </row>
    <row r="19" spans="1:10" ht="30" customHeight="1">
      <c r="A19" s="26">
        <v>8</v>
      </c>
      <c r="B19" s="41" t="str">
        <f>T!B7</f>
        <v>V.ŞEHİR SANAYİ SPOR </v>
      </c>
      <c r="C19" s="26">
        <f t="shared" si="0"/>
        <v>13</v>
      </c>
      <c r="D19" s="25">
        <f>'S.'!AM5</f>
        <v>0</v>
      </c>
      <c r="E19" s="25">
        <f>'S.'!AN5</f>
        <v>13</v>
      </c>
      <c r="F19" s="25">
        <f>'S.'!AO5</f>
        <v>0</v>
      </c>
      <c r="G19" s="25">
        <f>'S.'!AA17</f>
        <v>0</v>
      </c>
      <c r="H19" s="25">
        <f>'S.'!AB17</f>
        <v>0</v>
      </c>
      <c r="I19" s="26">
        <f>(D19*3)+(E19*1)+(F19*0)-3</f>
        <v>10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URFA GÜCÜ SPOR </v>
      </c>
      <c r="C5" s="190" t="str">
        <f>F!G38</f>
        <v>SAMAK SPOR 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BAĞLARBAŞI SPOR </v>
      </c>
      <c r="C6" s="190" t="str">
        <f>F!G39</f>
        <v>KENDİR SPOR 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ŞANLIPOLAT SPOR </v>
      </c>
      <c r="C7" s="190" t="str">
        <f>F!G40</f>
        <v>SEFA SPOR 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V.ŞEHİR SANAYİ SPOR </v>
      </c>
      <c r="C8" s="190" t="str">
        <f>F!G41</f>
        <v>ŞANLIFIRAT SPOR 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SAMAK SPOR </v>
      </c>
      <c r="C12" s="26">
        <f aca="true" t="shared" si="0" ref="C12:C19">D12+E12+F12</f>
        <v>14</v>
      </c>
      <c r="D12" s="25">
        <f>'S.'!AP4</f>
        <v>0</v>
      </c>
      <c r="E12" s="25">
        <f>'S.'!AQ4</f>
        <v>14</v>
      </c>
      <c r="F12" s="25">
        <f>'S.'!AR4</f>
        <v>0</v>
      </c>
      <c r="G12" s="25">
        <f>'S.'!AC16</f>
        <v>0</v>
      </c>
      <c r="H12" s="25">
        <f>'S.'!AD16</f>
        <v>0</v>
      </c>
      <c r="I12" s="26">
        <f aca="true" t="shared" si="1" ref="I12:I19">(D12*3)+(E12*1)+(F12*0)</f>
        <v>14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T!B10</f>
        <v>BAĞLARBAŞI SPOR </v>
      </c>
      <c r="C13" s="26">
        <f t="shared" si="0"/>
        <v>14</v>
      </c>
      <c r="D13" s="25">
        <f>'S.'!AP8</f>
        <v>0</v>
      </c>
      <c r="E13" s="25">
        <f>'S.'!AQ8</f>
        <v>14</v>
      </c>
      <c r="F13" s="25">
        <f>'S.'!AR8</f>
        <v>0</v>
      </c>
      <c r="G13" s="25">
        <f>'S.'!AC20</f>
        <v>0</v>
      </c>
      <c r="H13" s="25">
        <f>'S.'!AD20</f>
        <v>0</v>
      </c>
      <c r="I13" s="26">
        <f t="shared" si="1"/>
        <v>14</v>
      </c>
      <c r="J13" s="26">
        <f t="shared" si="2"/>
        <v>0</v>
      </c>
    </row>
    <row r="14" spans="1:10" ht="30" customHeight="1">
      <c r="A14" s="26">
        <v>3</v>
      </c>
      <c r="B14" s="41" t="str">
        <f>T!B8</f>
        <v>URFA GÜCÜ SPOR </v>
      </c>
      <c r="C14" s="26">
        <f t="shared" si="0"/>
        <v>14</v>
      </c>
      <c r="D14" s="25">
        <f>'S.'!AP6</f>
        <v>0</v>
      </c>
      <c r="E14" s="25">
        <f>'S.'!AQ6</f>
        <v>14</v>
      </c>
      <c r="F14" s="25">
        <f>'S.'!AR6</f>
        <v>0</v>
      </c>
      <c r="G14" s="25">
        <f>'S.'!AC18</f>
        <v>0</v>
      </c>
      <c r="H14" s="25">
        <f>'S.'!AD18</f>
        <v>0</v>
      </c>
      <c r="I14" s="26">
        <f t="shared" si="1"/>
        <v>14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ŞANLIPOLAT SPOR </v>
      </c>
      <c r="C15" s="26">
        <f t="shared" si="0"/>
        <v>14</v>
      </c>
      <c r="D15" s="25">
        <f>'S.'!AP7</f>
        <v>0</v>
      </c>
      <c r="E15" s="25">
        <f>'S.'!AQ7</f>
        <v>14</v>
      </c>
      <c r="F15" s="25">
        <f>'S.'!AR7</f>
        <v>0</v>
      </c>
      <c r="G15" s="25">
        <f>'S.'!AC19</f>
        <v>0</v>
      </c>
      <c r="H15" s="25">
        <f>'S.'!AD19</f>
        <v>0</v>
      </c>
      <c r="I15" s="26">
        <f t="shared" si="1"/>
        <v>14</v>
      </c>
      <c r="J15" s="26">
        <f t="shared" si="2"/>
        <v>0</v>
      </c>
    </row>
    <row r="16" spans="1:10" ht="30" customHeight="1">
      <c r="A16" s="26">
        <v>5</v>
      </c>
      <c r="B16" s="41" t="str">
        <f>T!B11</f>
        <v>KENDİR SPOR </v>
      </c>
      <c r="C16" s="26">
        <f t="shared" si="0"/>
        <v>14</v>
      </c>
      <c r="D16" s="25">
        <f>'S.'!AP9</f>
        <v>0</v>
      </c>
      <c r="E16" s="25">
        <f>'S.'!AQ9</f>
        <v>14</v>
      </c>
      <c r="F16" s="25">
        <f>'S.'!AR9</f>
        <v>0</v>
      </c>
      <c r="G16" s="25">
        <f>'S.'!AC21</f>
        <v>0</v>
      </c>
      <c r="H16" s="25">
        <f>'S.'!AD21</f>
        <v>0</v>
      </c>
      <c r="I16" s="26">
        <f t="shared" si="1"/>
        <v>14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SEFA SPOR </v>
      </c>
      <c r="C17" s="26">
        <f t="shared" si="0"/>
        <v>14</v>
      </c>
      <c r="D17" s="25">
        <f>'S.'!AP10</f>
        <v>0</v>
      </c>
      <c r="E17" s="25">
        <f>'S.'!AQ10</f>
        <v>14</v>
      </c>
      <c r="F17" s="25">
        <f>'S.'!AR10</f>
        <v>0</v>
      </c>
      <c r="G17" s="25">
        <f>'S.'!AC22</f>
        <v>0</v>
      </c>
      <c r="H17" s="25">
        <f>'S.'!AD22</f>
        <v>0</v>
      </c>
      <c r="I17" s="26">
        <f t="shared" si="1"/>
        <v>14</v>
      </c>
      <c r="J17" s="26">
        <f t="shared" si="2"/>
        <v>0</v>
      </c>
    </row>
    <row r="18" spans="1:10" ht="30" customHeight="1">
      <c r="A18" s="26">
        <v>7</v>
      </c>
      <c r="B18" s="41" t="str">
        <f>T!B7</f>
        <v>V.ŞEHİR SANAYİ SPOR </v>
      </c>
      <c r="C18" s="26">
        <f t="shared" si="0"/>
        <v>14</v>
      </c>
      <c r="D18" s="25">
        <f>'S.'!AP5</f>
        <v>0</v>
      </c>
      <c r="E18" s="25">
        <f>'S.'!AQ5</f>
        <v>14</v>
      </c>
      <c r="F18" s="25">
        <f>'S.'!AR5</f>
        <v>0</v>
      </c>
      <c r="G18" s="25">
        <f>'S.'!AC17</f>
        <v>0</v>
      </c>
      <c r="H18" s="25">
        <f>'S.'!AD17</f>
        <v>0</v>
      </c>
      <c r="I18" s="26">
        <f>(D18*3)+(E18*1)+(F18*0)-3</f>
        <v>11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ŞANLIFIRAT SPOR </v>
      </c>
      <c r="C19" s="26">
        <f t="shared" si="0"/>
        <v>14</v>
      </c>
      <c r="D19" s="25">
        <f>'S.'!AP11</f>
        <v>0</v>
      </c>
      <c r="E19" s="25">
        <f>'S.'!AQ11</f>
        <v>14</v>
      </c>
      <c r="F19" s="25">
        <f>'S.'!AR11</f>
        <v>0</v>
      </c>
      <c r="G19" s="25">
        <f>'S.'!AC23</f>
        <v>0</v>
      </c>
      <c r="H19" s="25">
        <f>'S.'!AD23</f>
        <v>0</v>
      </c>
      <c r="I19" s="26">
        <f t="shared" si="1"/>
        <v>14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0</v>
      </c>
      <c r="H20" s="3">
        <f>SUM(H12:H19)</f>
        <v>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/>
      <c r="B6" s="93" t="s">
        <v>71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/>
      <c r="B7" s="93" t="s">
        <v>72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0</v>
      </c>
    </row>
    <row r="8" spans="1:17" ht="18" customHeight="1">
      <c r="A8" s="108"/>
      <c r="B8" s="93" t="s">
        <v>73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0</v>
      </c>
    </row>
    <row r="9" spans="1:17" ht="18" customHeight="1">
      <c r="A9" s="108"/>
      <c r="B9" s="93" t="s">
        <v>74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0</v>
      </c>
    </row>
    <row r="10" spans="1:17" ht="18" customHeight="1">
      <c r="A10" s="108"/>
      <c r="B10" s="93" t="s">
        <v>75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0</v>
      </c>
    </row>
    <row r="11" spans="1:17" ht="18" customHeight="1">
      <c r="A11" s="108"/>
      <c r="B11" s="93" t="s">
        <v>76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0</v>
      </c>
    </row>
    <row r="12" spans="1:17" ht="18" customHeight="1">
      <c r="A12" s="108"/>
      <c r="B12" s="93" t="s">
        <v>77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0</v>
      </c>
    </row>
    <row r="13" spans="1:17" ht="18" customHeight="1">
      <c r="A13" s="108"/>
      <c r="B13" s="93" t="s">
        <v>78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0</v>
      </c>
      <c r="D14" s="95">
        <f t="shared" si="1"/>
        <v>0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0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SAMAK SPOR </v>
      </c>
      <c r="C4" s="70">
        <f>'P '!$F$6</f>
        <v>0</v>
      </c>
      <c r="D4" s="49">
        <f>'P '!$G$6</f>
        <v>1</v>
      </c>
      <c r="E4" s="49">
        <f>'P '!$H$6</f>
        <v>0</v>
      </c>
      <c r="F4" s="67">
        <f>'P '!$F$6+'P '!$K$5</f>
        <v>0</v>
      </c>
      <c r="G4" s="47">
        <f>'P '!$G$6+'P '!$L$5</f>
        <v>2</v>
      </c>
      <c r="H4" s="47">
        <f>'P '!$H$6+'P '!$M$5</f>
        <v>0</v>
      </c>
      <c r="I4" s="70">
        <f>'P '!$F$6+'P '!$K$5+'P '!$X$7</f>
        <v>0</v>
      </c>
      <c r="J4" s="49">
        <f>'P '!$G$6+'P '!$L$5+'P '!$Y$7</f>
        <v>3</v>
      </c>
      <c r="K4" s="49">
        <f>'P '!$H$6+'P '!$M$5+'P '!$Z$7</f>
        <v>0</v>
      </c>
      <c r="L4" s="67">
        <f>'P '!$F$6+'P '!$K$5+'P '!$X$7+'P '!$B$13</f>
        <v>0</v>
      </c>
      <c r="M4" s="47">
        <f>'P '!$G$6+'P '!$L$5+'P '!$Y$7+'P '!$C$13</f>
        <v>4</v>
      </c>
      <c r="N4" s="47">
        <f>'P '!$H$6+'P '!$M$5+'P '!$Z$7+'P '!$D$13</f>
        <v>0</v>
      </c>
      <c r="O4" s="70">
        <f>'P '!$F$6+'P '!$K$5+'P '!$X$7+'P '!$B$13+'P '!$O$16</f>
        <v>0</v>
      </c>
      <c r="P4" s="49">
        <f>'P '!$G$6+'P '!$L$5+'P '!$Y$7+'P '!$C$13+'P '!$P$16</f>
        <v>5</v>
      </c>
      <c r="Q4" s="49">
        <f>'P '!$H$6+'P '!$M$5+'P '!$Z$7+'P '!$D$13+'P '!$Q$16</f>
        <v>0</v>
      </c>
      <c r="R4" s="67">
        <f>'P '!$F$6+'P '!$K$5+'P '!$X$7+'P '!$B$13+'P '!$O$16+'P '!$X$13</f>
        <v>0</v>
      </c>
      <c r="S4" s="47">
        <f>'P '!$G$6+'P '!$L$5+'P '!$Y$7+'P '!$C$13+'P '!$P$16+'P '!$Y$13</f>
        <v>6</v>
      </c>
      <c r="T4" s="47">
        <f>'P '!$H$6+'P '!$M$5+'P '!$Z$7+'P '!$D$13+'P '!$Q$16+'P '!$Z$13</f>
        <v>0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7</v>
      </c>
      <c r="W4" s="49">
        <f>'P '!$H$6+'P '!$M$5+'P '!$Z$7+'P '!$D$13+'P '!$Q$16+'P '!$Z$13+'P '!$D$21</f>
        <v>0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8</v>
      </c>
      <c r="Z4" s="47">
        <f>'P '!$H$6+'P '!$M$5+'P '!$Z$7+'P '!$D$13+'P '!$Q$16+'P '!$Z$13+'P '!$D$21+'P '!$M$22</f>
        <v>0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9</v>
      </c>
      <c r="AC4" s="49">
        <f>'P '!$H$6+'P '!$M$5+'P '!$Z$7+'P '!$D$13+'P '!$Q$16+'P '!$Z$13+'P '!$D$21+'P '!$M$22+'P '!$Z$21</f>
        <v>0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10</v>
      </c>
      <c r="AF4" s="47">
        <f>'P '!$H$6+'P '!$M$5+'P '!$Z$7+'P '!$D$13+'P '!$Q$16+'P '!$Z$13+'P '!$D$21+'P '!$M$22+'P '!$Z$21+'P '!$D$31</f>
        <v>0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11</v>
      </c>
      <c r="AI4" s="49">
        <f>'P '!$H$6+'P '!$M$5+'P '!$Z$7+'P '!$D$13+'P '!$Q$16+'P '!$Z$13+'P '!$D$21+'P '!$M$22+'P '!$Z$21+'P '!$D$31+'P '!$Q$29</f>
        <v>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12</v>
      </c>
      <c r="AL4" s="47">
        <f>'P '!$H$6+'P '!$M$5+'P '!$Z$7+'P '!$D$13+'P '!$Q$16+'P '!$Z$13+'P '!$D$21+'P '!$M$22+'P '!$Z$21+'P '!$D$31+'P '!$Q$29+'P '!$V$32</f>
        <v>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13</v>
      </c>
      <c r="AO4" s="49">
        <f>'P '!$H$6+'P '!$M$5+'P '!$Z$7+'P '!$D$13+'P '!$Q$16+'P '!$Z$13+'P '!$D$21+'P '!$M$22+'P '!$Z$21+'P '!$D$31+'P '!$Q$29+'P '!$V$32+'P '!$D$37</f>
        <v>0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14</v>
      </c>
      <c r="AR4" s="47">
        <f>'P '!$H$6+'P '!$M$5+'P '!$Z$7+'P '!$D$13+'P '!$Q$16+'P '!$Z$13+'P '!$D$21+'P '!$M$22+'P '!$Z$21+'P '!$D$31+'P '!$Q$29+'P '!$V$32+'P '!$D$37+'P '!$Q$37</f>
        <v>0</v>
      </c>
      <c r="AS4" s="68">
        <v>1</v>
      </c>
    </row>
    <row r="5" spans="1:45" ht="18" customHeight="1">
      <c r="A5" s="10">
        <v>2</v>
      </c>
      <c r="B5" s="11" t="str">
        <f>T!B7</f>
        <v>V.ŞEHİR SANAYİ SPOR </v>
      </c>
      <c r="C5" s="70">
        <f>'P '!$F$5</f>
        <v>0</v>
      </c>
      <c r="D5" s="49">
        <f>'P '!$G$5</f>
        <v>1</v>
      </c>
      <c r="E5" s="49">
        <f>'P '!$H$5</f>
        <v>0</v>
      </c>
      <c r="F5" s="67">
        <f>'P '!$F$5+'P '!$K$6</f>
        <v>0</v>
      </c>
      <c r="G5" s="47">
        <f>'P '!$G$5+'P '!$L$6</f>
        <v>2</v>
      </c>
      <c r="H5" s="47">
        <f>'P '!$H$5+'P '!$M$6</f>
        <v>0</v>
      </c>
      <c r="I5" s="70">
        <f>'P '!$F$5+'P '!$K$6+'P '!$X$6</f>
        <v>0</v>
      </c>
      <c r="J5" s="49">
        <f>'P '!$G$5+'P '!$L$6+'P '!$Y$6</f>
        <v>3</v>
      </c>
      <c r="K5" s="49">
        <f>'P '!$H$5+'P '!$M$6+'P '!$Z$6</f>
        <v>0</v>
      </c>
      <c r="L5" s="67">
        <f>'P '!$F$5+'P '!$K$6+'P '!$X$6+'P '!$B$14</f>
        <v>0</v>
      </c>
      <c r="M5" s="47">
        <f>'P '!$G$5+'P '!$L$6+'P '!$Y$6+'P '!$C$14</f>
        <v>4</v>
      </c>
      <c r="N5" s="47">
        <f>'P '!$H$5+'P '!$M$6+'P '!$Z$6+'P '!$D$14</f>
        <v>0</v>
      </c>
      <c r="O5" s="70">
        <f>'P '!$F$5+'P '!$K$6+'P '!$X$6+'P '!$B$14+'P '!$O$15</f>
        <v>0</v>
      </c>
      <c r="P5" s="49">
        <f>'P '!$G$5+'P '!$L$6+'P '!$Y$6+'P '!$C$14+'P '!$P$15</f>
        <v>5</v>
      </c>
      <c r="Q5" s="49">
        <f>'P '!$H$5+'P '!$M$6+'P '!$Z$6+'P '!$D$14+'P '!$Q$15</f>
        <v>0</v>
      </c>
      <c r="R5" s="67">
        <f>'P '!$F$5+'P '!$K$6+'P '!$X$6+'P '!$B$14+'P '!$O$15+'P '!$T$13</f>
        <v>0</v>
      </c>
      <c r="S5" s="47">
        <f>'P '!$G$5+'P '!$L$6+'P '!$Y$6+'P '!$C$14+'P '!$P$15+'P '!$U$13</f>
        <v>6</v>
      </c>
      <c r="T5" s="47">
        <f>'P '!$H$5+'P '!$M$6+'P '!$Z$6+'P '!$D$14+'P '!$Q$15+'P '!$V$13</f>
        <v>0</v>
      </c>
      <c r="U5" s="70">
        <f>'P '!$F$5+'P '!$K$6+'P '!$X$6+'P '!$B$14+'P '!$O$15+'P '!$T$13+'P '!$F$24</f>
        <v>0</v>
      </c>
      <c r="V5" s="49">
        <f>'P '!$G$5+'P '!$L$6+'P '!$Y$6+'P '!$C$14+'P '!$P$15+'P '!$U$13+'P '!$G$24</f>
        <v>7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0</v>
      </c>
      <c r="Y5" s="47">
        <f>'P '!$G$5+'P '!$L$6+'P '!$Y$6+'P '!$C$14+'P '!$P$15+'P '!$U$13+'P '!$G$24+'P '!$L$21</f>
        <v>8</v>
      </c>
      <c r="Z5" s="47">
        <f>'P '!$H$5+'P '!$M$6+'P '!$Z$6+'P '!$D$14+'P '!$Q$15+'P '!$V$13+'P '!$H$24+'P '!$M$21</f>
        <v>0</v>
      </c>
      <c r="AA5" s="70">
        <f>'P '!$F$5+'P '!$K$6+'P '!$X$6+'P '!$B$14+'P '!$O$15+'P '!$T$13+'P '!$F$24+'P '!$K$21+'P '!$X$22</f>
        <v>0</v>
      </c>
      <c r="AB5" s="49">
        <f>'P '!$G$5+'P '!$L$6+'P '!$Y$6+'P '!$C$14+'P '!$P$15+'P '!$U$13+'P '!$G$24+'P '!$L$21+'P '!$Y$22</f>
        <v>9</v>
      </c>
      <c r="AC5" s="49">
        <f>'P '!$H$5+'P '!$M$6+'P '!$Z$6+'P '!$D$14+'P '!$Q$15+'P '!$V$13+'P '!$H$24+'P '!$M$21+'P '!$Z$22</f>
        <v>0</v>
      </c>
      <c r="AD5" s="67">
        <f>'P '!$F$5+'P '!$K$6+'P '!$X$6+'P '!$B$14+'P '!$O$15+'P '!$T$13+'P '!$F$24+'P '!$K$21+'P '!$X$22+'P '!$B$30</f>
        <v>0</v>
      </c>
      <c r="AE5" s="47">
        <f>'P '!$G$5+'P '!$L$6+'P '!$Y$6+'P '!$C$14+'P '!$P$15+'P '!$U$13+'P '!$G$24+'P '!$L$21+'P '!$Y$22+'P '!$C$30</f>
        <v>10</v>
      </c>
      <c r="AF5" s="47">
        <f>'P '!$H$5+'P '!$M$6+'P '!$Z$6+'P '!$D$14+'P '!$Q$15+'P '!$V$13+'P '!$H$24+'P '!$M$21+'P '!$Z$22+'P '!$D$30</f>
        <v>0</v>
      </c>
      <c r="AG5" s="70">
        <f>'P '!$F$5+'P '!$K$6+'P '!$X$6+'P '!$B$14+'P '!$O$15+'P '!$T$13+'P '!$F$24+'P '!$K$21+'P '!$X$22+'P '!$B$30+'P '!$O$30</f>
        <v>0</v>
      </c>
      <c r="AH5" s="49">
        <f>'P '!$G$5+'P '!$L$6+'P '!$Y$6+'P '!$C$14+'P '!$P$15+'P '!$U$13+'P '!$G$24+'P '!$L$21+'P '!$Y$22+'P '!$C$30+'P '!$P$30</f>
        <v>11</v>
      </c>
      <c r="AI5" s="49">
        <f>'P '!$H$5+'P '!$M$6+'P '!$Z$6+'P '!$D$14+'P '!$Q$15+'P '!$V$13+'P '!$H$24+'P '!$M$21+'P '!$Z$22+'P '!$D$30+'P '!$Q$30</f>
        <v>0</v>
      </c>
      <c r="AJ5" s="67">
        <f>'P '!$F$5+'P '!$K$6+'P '!$X$6+'P '!$B$14+'P '!$O$15+'P '!$T$13+'P '!$F$24+'P '!$K$21+'P '!$X$22+'P '!$B$30+'P '!$O$30+'P '!$T$31</f>
        <v>0</v>
      </c>
      <c r="AK5" s="47">
        <f>'P '!$G$5+'P '!$L$6+'P '!$Y$6+'P '!$C$14+'P '!$P$15+'P '!$U$13+'P '!$G$24+'P '!$L$21+'P '!$Y$22+'P '!$C$30+'P '!$P$30+'P '!$U$31</f>
        <v>12</v>
      </c>
      <c r="AL5" s="47">
        <f>'P '!$H$5+'P '!$M$6+'P '!$Z$6+'P '!$D$14+'P '!$Q$15+'P '!$V$13+'P '!$H$24+'P '!$M$21+'P '!$Z$22+'P '!$D$30+'P '!$Q$30+'P '!$V$31</f>
        <v>0</v>
      </c>
      <c r="AM5" s="70">
        <f>'P '!$F$5+'P '!$K$6+'P '!$X$6+'P '!$B$14+'P '!$O$15+'P '!$T$13+'P '!$F$24+'P '!$K$21+'P '!$X$22+'P '!$B$30+'P '!$O$30+'P '!$T$31+'P '!$F$37</f>
        <v>0</v>
      </c>
      <c r="AN5" s="49">
        <f>'P '!$G$5+'P '!$L$6+'P '!$Y$6+'P '!$C$14+'P '!$P$15+'P '!$U$13+'P '!$G$24+'P '!$L$21+'P '!$Y$22+'P '!$C$30+'P '!$P$30+'P '!$U$31+'P '!$G$37</f>
        <v>13</v>
      </c>
      <c r="AO5" s="49">
        <f>'P '!$H$5+'P '!$M$6+'P '!$Z$6+'P '!$D$14+'P '!$Q$15+'P '!$V$13+'P '!$H$24+'P '!$M$21+'P '!$Z$22+'P '!$D$30+'P '!$Q$30+'P '!$V$31+'P '!$H$37</f>
        <v>0</v>
      </c>
      <c r="AP5" s="67">
        <f>'P '!$F$5+'P '!$K$6+'P '!$X$6+'P '!$B$14+'P '!$O$15+'P '!$T$13+'P '!$F$24+'P '!$K$21+'P '!$X$22+'P '!$B$30+'P '!$O$30+'P '!$T$31+'P '!$F$37+'P '!$K$40</f>
        <v>0</v>
      </c>
      <c r="AQ5" s="47">
        <f>'P '!$G$5+'P '!$L$6+'P '!$Y$6+'P '!$C$14+'P '!$P$15+'P '!$U$13+'P '!$G$24+'P '!$L$21+'P '!$Y$22+'P '!$C$30+'P '!$P$30+'P '!$U$31+'P '!$G$37+'P '!$L$40</f>
        <v>14</v>
      </c>
      <c r="AR5" s="47">
        <f>'P '!$H$5+'P '!$M$6+'P '!$Z$6+'P '!$D$14+'P '!$Q$15+'P '!$V$13+'P '!$H$24+'P '!$M$21+'P '!$Z$22+'P '!$D$30+'P '!$Q$30+'P '!$V$31+'P '!$H$37+'P '!$M$40</f>
        <v>0</v>
      </c>
      <c r="AS5" s="68">
        <v>2</v>
      </c>
    </row>
    <row r="6" spans="1:45" ht="18" customHeight="1">
      <c r="A6" s="10">
        <v>3</v>
      </c>
      <c r="B6" s="11" t="str">
        <f>T!B8</f>
        <v>URFA GÜCÜ SPOR </v>
      </c>
      <c r="C6" s="70">
        <f>'P '!$B$5</f>
        <v>0</v>
      </c>
      <c r="D6" s="49">
        <f>'P '!$C$5</f>
        <v>1</v>
      </c>
      <c r="E6" s="49">
        <f>'P '!$D$5</f>
        <v>0</v>
      </c>
      <c r="F6" s="67">
        <f>'P '!$B$5+'P '!$O$8</f>
        <v>0</v>
      </c>
      <c r="G6" s="47">
        <f>'P '!$C$5+'P '!$P8</f>
        <v>2</v>
      </c>
      <c r="H6" s="47">
        <f>'P '!$D$5+'P '!$Q$8</f>
        <v>0</v>
      </c>
      <c r="I6" s="70">
        <f>'P '!$B$5+'P '!$O$8+'P '!$X$5</f>
        <v>0</v>
      </c>
      <c r="J6" s="49">
        <f>'P '!$C$5+'P '!$P8+'P '!$Y$5</f>
        <v>3</v>
      </c>
      <c r="K6" s="49">
        <f>'P '!$D$5+'P '!$Q$8+'P '!$Z$5</f>
        <v>0</v>
      </c>
      <c r="L6" s="67">
        <f>'P '!$B$5+'P '!$O$8+'P '!$X$5+'P '!$B$15</f>
        <v>0</v>
      </c>
      <c r="M6" s="47">
        <f>'P '!$C$5+'P '!$P8+'P '!$Y$5+'P '!$C$15</f>
        <v>4</v>
      </c>
      <c r="N6" s="47">
        <f>'P '!$D$5+'P '!$Q$8+'P '!$Z$5+'P '!$D$15</f>
        <v>0</v>
      </c>
      <c r="O6" s="70">
        <f>'P '!$B$5+'P '!$O$8+'P '!$X$5+'P '!$B$15+'P '!$O$14</f>
        <v>0</v>
      </c>
      <c r="P6" s="49">
        <f>'P '!$C$5+'P '!$P8+'P '!$Y$5+'P '!$C$15+'P '!$P$14</f>
        <v>5</v>
      </c>
      <c r="Q6" s="49">
        <f>'P '!$D$5+'P '!$Q$8+'P '!$Z$5+'P '!$D$15+'P '!$Q$14</f>
        <v>0</v>
      </c>
      <c r="R6" s="67">
        <f>'P '!$B$5+'P '!$O$8+'P '!$X$5+'P '!$B$15+'P '!$O$14+'P '!$T$14</f>
        <v>0</v>
      </c>
      <c r="S6" s="47">
        <f>'P '!$C$5+'P '!$P8+'P '!$Y$5+'P '!$C$15+'P '!$P$14+'P '!$U$14</f>
        <v>6</v>
      </c>
      <c r="T6" s="47">
        <f>'P '!$D$5+'P '!$Q$8+'P '!$Z$5+'P '!$D$15+'P '!$Q$14+'P '!$V$14</f>
        <v>0</v>
      </c>
      <c r="U6" s="70">
        <f>'P '!$B$5+'P '!$O$8+'P '!$X$5+'P '!$B$15+'P '!$O$14+'P '!$T$14+'P '!$F$21</f>
        <v>0</v>
      </c>
      <c r="V6" s="49">
        <f>'P '!$C$5+'P '!$P8+'P '!$Y$5+'P '!$C$15+'P '!$P$14+'P '!$U$14+'P '!$G$21</f>
        <v>7</v>
      </c>
      <c r="W6" s="49">
        <f>'P '!$D$5+'P '!$Q$8+'P '!$Z$5+'P '!$D$15+'P '!$Q$14+'P '!$V$14+'P '!$H$21</f>
        <v>0</v>
      </c>
      <c r="X6" s="67">
        <f>'P '!$B$5+'P '!$O$8+'P '!$X$5+'P '!$B$15+'P '!$O$14+'P '!$T$14+'P '!$F$21+'P '!$O$21</f>
        <v>0</v>
      </c>
      <c r="Y6" s="47">
        <f>'P '!$C$5+'P '!$P8+'P '!$Y$5+'P '!$C$15+'P '!$P$14+'P '!$U$14+'P '!$G$21+'P '!$P$21</f>
        <v>8</v>
      </c>
      <c r="Z6" s="47">
        <f>'P '!$D$5+'P '!$Q$8+'P '!$Z$5+'P '!$D$15+'P '!$Q$14+'P '!$V$14+'P '!$H$21+'P '!$Q$21</f>
        <v>0</v>
      </c>
      <c r="AA6" s="70">
        <f>'P '!$B$5+'P '!$O$8+'P '!$X$5+'P '!$B$15+'P '!$O$14+'P '!$T$14+'P '!$F$21+'P '!$O$21+'P '!$T$24</f>
        <v>0</v>
      </c>
      <c r="AB6" s="49">
        <f>'P '!$C$5+'P '!$P8+'P '!$Y$5+'P '!$C$15+'P '!$P$14+'P '!$U$14+'P '!$G$21+'P '!$P$21+'P '!$U$24</f>
        <v>9</v>
      </c>
      <c r="AC6" s="49">
        <f>'P '!$D$5+'P '!$Q$8+'P '!$Z$5+'P '!$D$15+'P '!$Q$14+'P '!$V$14+'P '!$H$21+'P '!$Q$21+'P '!$V$24</f>
        <v>0</v>
      </c>
      <c r="AD6" s="67">
        <f>'P '!$B$5+'P '!$O$8+'P '!$X$5+'P '!$B$15+'P '!$O$14+'P '!$T$14+'P '!$F$21+'P '!$O$21+'P '!$T$24+'P '!$B$29</f>
        <v>0</v>
      </c>
      <c r="AE6" s="47">
        <f>'P '!$C$5+'P '!$P8+'P '!$Y$5+'P '!$C$15+'P '!$P$14+'P '!$U$14+'P '!$G$21+'P '!$P$21+'P '!$U$24+'P '!$C$29</f>
        <v>10</v>
      </c>
      <c r="AF6" s="47">
        <f>'P '!$D$5+'P '!$Q$8+'P '!$Z$5+'P '!$D$15+'P '!$Q$14+'P '!$V$14+'P '!$H$21+'P '!$Q$21+'P '!$V$24+'P '!$D$29</f>
        <v>0</v>
      </c>
      <c r="AG6" s="70">
        <f>'P '!$B$5+'P '!$O$8+'P '!$X$5+'P '!$B$15+'P '!$O$14+'P '!$T$14+'P '!$F$21+'P '!$O$21+'P '!$T$24+'P '!$B$29+'P '!$O$31</f>
        <v>0</v>
      </c>
      <c r="AH6" s="49">
        <f>'P '!$C$5+'P '!$P8+'P '!$Y$5+'P '!$C$15+'P '!$P$14+'P '!$U$14+'P '!$G$21+'P '!$P$21+'P '!$U$24+'P '!$C$29+'P '!$P$31</f>
        <v>11</v>
      </c>
      <c r="AI6" s="49">
        <f>'P '!$D$5+'P '!$Q$8+'P '!$Z$5+'P '!$D$15+'P '!$Q$14+'P '!$V$14+'P '!$H$21+'P '!$Q$21+'P '!$V$24+'P '!$D$29+'P '!$Q$31</f>
        <v>0</v>
      </c>
      <c r="AJ6" s="67">
        <f>'P '!$B$5+'P '!$O$8+'P '!$X$5+'P '!$B$15+'P '!$O$14+'P '!$T$14+'P '!$F$21+'P '!$O$21+'P '!$T$24+'P '!$B$29+'P '!$O$31+'P '!$T$30</f>
        <v>0</v>
      </c>
      <c r="AK6" s="47">
        <f>'P '!$C$5+'P '!$P8+'P '!$Y$5+'P '!$C$15+'P '!$P$14+'P '!$U$14+'P '!$G$21+'P '!$P$21+'P '!$U$24+'P '!$C$29+'P '!$P$31+'P '!$U$30</f>
        <v>12</v>
      </c>
      <c r="AL6" s="47">
        <f>'P '!$D$5+'P '!$Q$8+'P '!$Z$5+'P '!$D$15+'P '!$Q$14+'P '!$V$14+'P '!$H$21+'P '!$Q$21+'P '!$V$24+'P '!$D$29+'P '!$Q$31+'P '!$V$30</f>
        <v>0</v>
      </c>
      <c r="AM6" s="70">
        <f>'P '!$B$5+'P '!$O$8+'P '!$X$5+'P '!$B$15+'P '!$O$14+'P '!$T$14+'P '!$F$21+'P '!$O$21+'P '!$T$24+'P '!$B$29+'P '!$O$31+'P '!$T$30+'P '!$F$38</f>
        <v>0</v>
      </c>
      <c r="AN6" s="49">
        <f>'P '!$C$5+'P '!$P8+'P '!$Y$5+'P '!$C$15+'P '!$P$14+'P '!$U$14+'P '!$G$21+'P '!$P$21+'P '!$U$24+'P '!$C$29+'P '!$P$31+'P '!$U$30+'P '!$G$38</f>
        <v>13</v>
      </c>
      <c r="AO6" s="49">
        <f>'P '!$D$5+'P '!$Q$8+'P '!$Z$5+'P '!$D$15+'P '!$Q$14+'P '!$V$14+'P '!$H$21+'P '!$Q$21+'P '!$V$24+'P '!$D$29+'P '!$Q$31+'P '!$V$30+'P '!$H$38</f>
        <v>0</v>
      </c>
      <c r="AP6" s="67">
        <f>'P '!$B$5+'P '!$O$8+'P '!$X$5+'P '!$B$15+'P '!$O$14+'P '!$T$14+'P '!$F$21+'P '!$O$21+'P '!$T$24+'P '!$B$29+'P '!$O$31+'P '!$T$30+'P '!$F$38+'P '!$K$37</f>
        <v>0</v>
      </c>
      <c r="AQ6" s="47">
        <f>'P '!$C$5+'P '!$P8+'P '!$Y$5+'P '!$C$15+'P '!$P$14+'P '!$U$14+'P '!$G$21+'P '!$P$21+'P '!$U$24+'P '!$C$29+'P '!$P$31+'P '!$U$30+'P '!$G$38+'P '!$L$37</f>
        <v>14</v>
      </c>
      <c r="AR6" s="47">
        <f>'P '!$D$5+'P '!$Q$8+'P '!$Z$5+'P '!$D$15+'P '!$Q$14+'P '!$V$14+'P '!$H$21+'P '!$Q$21+'P '!$V$24+'P '!$D$29+'P '!$Q$31+'P '!$V$30+'P '!$H$38+'P '!$M$37</f>
        <v>0</v>
      </c>
      <c r="AS6" s="68">
        <v>3</v>
      </c>
    </row>
    <row r="7" spans="1:45" ht="18" customHeight="1">
      <c r="A7" s="10">
        <v>4</v>
      </c>
      <c r="B7" s="11" t="str">
        <f>T!B9</f>
        <v>ŞANLIPOLAT SPOR </v>
      </c>
      <c r="C7" s="70">
        <f>'P '!$B$6</f>
        <v>0</v>
      </c>
      <c r="D7" s="49">
        <f>'P '!$C$6</f>
        <v>1</v>
      </c>
      <c r="E7" s="49">
        <f>'P '!$D$6</f>
        <v>0</v>
      </c>
      <c r="F7" s="67">
        <f>'P '!$B$6+'P '!$O$6</f>
        <v>0</v>
      </c>
      <c r="G7" s="47">
        <f>'P '!$C$6+'P '!$P$6</f>
        <v>2</v>
      </c>
      <c r="H7" s="47">
        <f>'P '!$D$6+'P '!$Q$6</f>
        <v>0</v>
      </c>
      <c r="I7" s="70">
        <f>'P '!$B$6+'P '!$O$6+'P '!$T$5</f>
        <v>0</v>
      </c>
      <c r="J7" s="49">
        <f>'P '!$C$6+'P '!$P$6+'P '!$U$5</f>
        <v>3</v>
      </c>
      <c r="K7" s="49">
        <f>'P '!$D$6+'P '!$Q$6+'P '!$V$5</f>
        <v>0</v>
      </c>
      <c r="L7" s="67">
        <f>'P '!$B$6+'P '!$O$6+'P '!$T$5+'P '!$F$16</f>
        <v>0</v>
      </c>
      <c r="M7" s="47">
        <f>'P '!$C$6+'P '!$P$6+'P '!$U$5+'P '!$G$16</f>
        <v>4</v>
      </c>
      <c r="N7" s="47">
        <f>'P '!$D$6+'P '!$Q$6+'P '!$V$5+'P '!$H$16</f>
        <v>0</v>
      </c>
      <c r="O7" s="70">
        <f>'P '!$B$6+'P '!$O$6+'P '!$T$5+'P '!$F$16+'P '!$O$13</f>
        <v>0</v>
      </c>
      <c r="P7" s="49">
        <f>'P '!$C$6+'P '!$P$6+'P '!$U$5+'P '!$G$16+'P '!$P$13</f>
        <v>5</v>
      </c>
      <c r="Q7" s="49">
        <f>'P '!$D$6+'P '!$Q$6+'P '!$V$5+'P '!$H$16+'P '!$Q$13</f>
        <v>0</v>
      </c>
      <c r="R7" s="67">
        <f>'P '!$B$6+'P '!$O$6+'P '!$T$5+'P '!$F$16+'P '!$O$13+'P '!$T$15</f>
        <v>0</v>
      </c>
      <c r="S7" s="47">
        <f>'P '!$C$6+'P '!$P$6+'P '!$U$5+'P '!$G$16+'P '!$P$13+'P '!$U$15</f>
        <v>6</v>
      </c>
      <c r="T7" s="47">
        <f>'P '!$D$6+'P '!$Q$6+'P '!$V$5+'P '!$H$16+'P '!$Q$13+'P '!$V$15</f>
        <v>0</v>
      </c>
      <c r="U7" s="70">
        <f>'P '!$B$6+'P '!$O$6+'P '!$T$5+'P '!$F$16+'P '!$O$13+'P '!$T$15+'P '!$F$23</f>
        <v>0</v>
      </c>
      <c r="V7" s="49">
        <f>'P '!$C$6+'P '!$P$6+'P '!$U$5+'P '!$G$16+'P '!$P$13+'P '!$U$15+'P '!$G$23</f>
        <v>7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0</v>
      </c>
      <c r="Y7" s="47">
        <f>'P '!$C$6+'P '!$P$6+'P '!$U$5+'P '!$G$16+'P '!$P$13+'P '!$U$15+'P '!$G$23+'P '!$P$22</f>
        <v>8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0</v>
      </c>
      <c r="AB7" s="49">
        <f>'P '!$C$6+'P '!$P$6+'P '!$U$5+'P '!$G$16+'P '!$P$13+'P '!$U$15+'P '!$G$23+'P '!$P$22+'P '!$U$22</f>
        <v>9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0</v>
      </c>
      <c r="AE7" s="47">
        <f>'P '!$C$6+'P '!$P$6+'P '!$U$5+'P '!$G$16+'P '!$P$13+'P '!$U$15+'P '!$G$23+'P '!$P$22+'P '!$U$22+'P '!$G$29</f>
        <v>10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0</v>
      </c>
      <c r="AH7" s="49">
        <f>'P '!$C$6+'P '!$P$6+'P '!$U$5+'P '!$G$16+'P '!$P$13+'P '!$U$15+'P '!$G$23+'P '!$P$22+'P '!$U$22+'P '!$G$29+'P '!$L$32</f>
        <v>11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0</v>
      </c>
      <c r="AK7" s="47">
        <f>'P '!$C$6+'P '!$P$6+'P '!$U$5+'P '!$G$16+'P '!$P$13+'P '!$U$15+'P '!$G$23+'P '!$P$22+'P '!$U$22+'P '!$G$29+'P '!$L$32+'P '!$U$29</f>
        <v>12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0</v>
      </c>
      <c r="AN7" s="49">
        <f>'P '!$C$6+'P '!$P$6+'P '!$U$5+'P '!$G$16+'P '!$P$13+'P '!$U$15+'P '!$G$23+'P '!$P$22+'P '!$U$22+'P '!$G$29+'P '!$L$32+'P '!$U$29+'P '!$G$39</f>
        <v>13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0</v>
      </c>
      <c r="AQ7" s="47">
        <f>'P '!$C$6+'P '!$P$6+'P '!$U$5+'P '!$G$16+'P '!$P$13+'P '!$U$15+'P '!$G$23+'P '!$P$22+'P '!$U$22+'P '!$G$29+'P '!$L$32+'P '!$U$29+'P '!$G$39+'P '!$L$39</f>
        <v>14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BAĞLARBAŞI SPOR </v>
      </c>
      <c r="C8" s="70">
        <f>'P '!$B$7</f>
        <v>0</v>
      </c>
      <c r="D8" s="70">
        <f>'P '!$C$7</f>
        <v>1</v>
      </c>
      <c r="E8" s="70">
        <f>'P '!$D$7</f>
        <v>0</v>
      </c>
      <c r="F8" s="67">
        <f>'P '!$B$7+'P '!$O$5</f>
        <v>0</v>
      </c>
      <c r="G8" s="67">
        <f>'P '!$C$7+'P '!$P$5</f>
        <v>2</v>
      </c>
      <c r="H8" s="67">
        <f>'P '!$D$7+'P '!$Q$5</f>
        <v>0</v>
      </c>
      <c r="I8" s="70">
        <f>'P '!$B$7+'P '!$O$5+'P '!$T$6</f>
        <v>0</v>
      </c>
      <c r="J8" s="70">
        <f>'P '!$C$7+'P '!$P$5+'P '!$U$6</f>
        <v>3</v>
      </c>
      <c r="K8" s="70">
        <f>'P '!$D$7+'P '!$Q$5+'P '!$V$6</f>
        <v>0</v>
      </c>
      <c r="L8" s="67">
        <f>'P '!$B$7+'P '!$O$5+'P '!$T$6+'P '!$F$15</f>
        <v>0</v>
      </c>
      <c r="M8" s="67">
        <f>'P '!$C$7+'P '!$P$5+'P '!$U$6+'P '!$G$15</f>
        <v>4</v>
      </c>
      <c r="N8" s="67">
        <f>'P '!$D$7+'P '!$Q$5+'P '!$V$6+'P '!$H$15</f>
        <v>0</v>
      </c>
      <c r="O8" s="70">
        <f>'P '!$B$7+'P '!$O$5+'P '!$T$6+'P '!$F$15+'P '!$K$13</f>
        <v>0</v>
      </c>
      <c r="P8" s="70">
        <f>'P '!$C$7+'P '!$P$5+'P '!$U$6+'P '!$G$15+'P '!$L$13</f>
        <v>5</v>
      </c>
      <c r="Q8" s="70">
        <f>'P '!$D$7+'P '!$Q$5+'P '!$V$6+'P '!$H$15+'P '!$M$13</f>
        <v>0</v>
      </c>
      <c r="R8" s="67">
        <f>'P '!$B$7+'P '!$O$5+'P '!$T$6+'P '!$F$15+'P '!$K$13+'P '!$T$16</f>
        <v>0</v>
      </c>
      <c r="S8" s="67">
        <f>'P '!$C$7+'P '!$P$5+'P '!$U$6+'P '!$G$15+'P '!$L$13+'P '!$U$16</f>
        <v>6</v>
      </c>
      <c r="T8" s="67">
        <f>'P '!$D$7+'P '!$Q$5+'P '!$V$6+'P '!$H$15+'P '!$M$13+'P '!$V$16</f>
        <v>0</v>
      </c>
      <c r="U8" s="70">
        <f>'P '!$B$7+'P '!$O$5+'P '!$T$6+'P '!$F$15+'P '!$K$13+'P '!$T$16+'P '!$F$22</f>
        <v>0</v>
      </c>
      <c r="V8" s="70">
        <f>'P '!$C$7+'P '!$P$5+'P '!$U$6+'P '!$G$15+'P '!$L$13+'P '!$U$16+'P '!$G$22</f>
        <v>7</v>
      </c>
      <c r="W8" s="70">
        <f>'P '!$D$7+'P '!$Q$5+'P '!$V$6+'P '!$H$15+'P '!$M$13+'P '!$V$16+'P '!$H$22</f>
        <v>0</v>
      </c>
      <c r="X8" s="67">
        <f>'P '!$B$7+'P '!$O$5+'P '!$T$6+'P '!$F$15+'P '!$K$13+'P '!$T$16+'P '!$F$22+'P '!$O$23</f>
        <v>0</v>
      </c>
      <c r="Y8" s="67">
        <f>'P '!$C$7+'P '!$P$5+'P '!$U$6+'P '!$G$15+'P '!$L$13+'P '!$U$16+'P '!$G$22+'P '!$P$23</f>
        <v>8</v>
      </c>
      <c r="Z8" s="67">
        <f>'P '!$D$7+'P '!$Q$5+'P '!$V$6+'P '!$H$15+'P '!$M$13+'P '!$V$16+'P '!$H$22+'P '!$Q$23</f>
        <v>0</v>
      </c>
      <c r="AA8" s="70">
        <f>'P '!$B$7+'P '!$O$5+'P '!$T$6+'P '!$F$15+'P '!$K$13+'P '!$T$16+'P '!$F$22+'P '!$O$23+'P '!$T$21</f>
        <v>0</v>
      </c>
      <c r="AB8" s="70">
        <f>'P '!$C$7+'P '!$P$5+'P '!$U$6+'P '!$G$15+'P '!$L$13+'P '!$U$16+'P '!$G$22+'P '!$P$23+'P '!$U$21</f>
        <v>9</v>
      </c>
      <c r="AC8" s="70">
        <f>'P '!$D$7+'P '!$Q$5+'P '!$V$6+'P '!$H$15+'P '!$M$13+'P '!$V$16+'P '!$H$22+'P '!$Q$23+'P '!$V$21</f>
        <v>0</v>
      </c>
      <c r="AD8" s="67">
        <f>'P '!$B$7+'P '!$O$5+'P '!$T$6+'P '!$F$15+'P '!$K$13+'P '!$T$16+'P '!$F$22+'P '!$O$23+'P '!$T$21+'P '!$F$30</f>
        <v>0</v>
      </c>
      <c r="AE8" s="67">
        <f>'P '!$C$7+'P '!$P$5+'P '!$U$6+'P '!$G$15+'P '!$L$13+'P '!$U$16+'P '!$G$22+'P '!$P$23+'P '!$U$21+'P '!$G$30</f>
        <v>10</v>
      </c>
      <c r="AF8" s="67">
        <f>'P '!$D$7+'P '!$Q$5+'P '!$V$6+'P '!$H$15+'P '!$M$13+'P '!$V$16+'P '!$H$22+'P '!$Q$23+'P '!$V$21+'P '!$H$30</f>
        <v>0</v>
      </c>
      <c r="AG8" s="70">
        <f>'P '!$B$7+'P '!$O$5+'P '!$T$6+'P '!$F$15+'P '!$K$13+'P '!$T$16+'P '!$F$22+'P '!$O$23+'P '!$T$21+'P '!$F$30+'P '!$K$31</f>
        <v>0</v>
      </c>
      <c r="AH8" s="70">
        <f>'P '!$C$7+'P '!$P$5+'P '!$U$6+'P '!$G$15+'P '!$L$13+'P '!$U$16+'P '!$G$22+'P '!$P$23+'P '!$U$21+'P '!$G$30+'P '!$L$31</f>
        <v>11</v>
      </c>
      <c r="AI8" s="70">
        <f>'P '!$D$7+'P '!$Q$5+'P '!$V$6+'P '!$H$15+'P '!$M$13+'P '!$V$16+'P '!$H$22+'P '!$Q$23+'P '!$V$21+'P '!$H$30+'P '!$M$31</f>
        <v>0</v>
      </c>
      <c r="AJ8" s="67">
        <f>'P '!$B$7+'P '!$O$5+'P '!$T$6+'P '!$F$15+'P '!$K$13+'P '!$T$16+'P '!$F$22+'P '!$O$23+'P '!$T$21+'P '!$F$30+'P '!$K$31+'P '!$X$29</f>
        <v>0</v>
      </c>
      <c r="AK8" s="67">
        <f>'P '!$C$7+'P '!$P$5+'P '!$U$6+'P '!$G$15+'P '!$L$13+'P '!$U$16+'P '!$G$22+'P '!$P$23+'P '!$U$21+'P '!$G$30+'P '!$L$31+'P '!$Y$29</f>
        <v>12</v>
      </c>
      <c r="AL8" s="67">
        <f>'P '!$D$7+'P '!$Q$5+'P '!$V$6+'P '!$H$15+'P '!$M$13+'P '!$V$16+'P '!$H$22+'P '!$Q$23+'P '!$V$21+'P '!$H$30+'P '!$M$31+'P '!$Z$29</f>
        <v>0</v>
      </c>
      <c r="AM8" s="70">
        <f>'P '!$B$7+'P '!$O$5+'P '!$T$6+'P '!$F$15+'P '!$K$13+'P '!$T$16+'P '!$F$22+'P '!$O$23+'P '!$T$21+'P '!$F$30+'P '!$K$31+'P '!$X$29+'P '!$F$40</f>
        <v>0</v>
      </c>
      <c r="AN8" s="70">
        <f>'P '!$C$7+'P '!$P$5+'P '!$U$6+'P '!$G$15+'P '!$L$13+'P '!$U$16+'P '!$G$22+'P '!$P$23+'P '!$U$21+'P '!$G$30+'P '!$L$31+'P '!$Y$29+'P '!$G$40</f>
        <v>13</v>
      </c>
      <c r="AO8" s="70">
        <f>'P '!$D$7+'P '!$Q$5+'P '!$V$6+'P '!$H$15+'P '!$M$13+'P '!$V$16+'P '!$H$22+'P '!$Q$23+'P '!$V$21+'P '!$H$30+'P '!$M$31+'P '!$Z$29+'P '!$H$40</f>
        <v>0</v>
      </c>
      <c r="AP8" s="67">
        <f>'P '!$B$7+'P '!$O$5+'P '!$T$6+'P '!$F$15+'P '!$K$13+'P '!$T$16+'P '!$F$22+'P '!$O$23+'P '!$T$21+'P '!$F$30+'P '!$K$31+'P '!$X$29+'P '!$F$40+'P '!$K$38</f>
        <v>0</v>
      </c>
      <c r="AQ8" s="67">
        <f>'P '!$C$7+'P '!$P$5+'P '!$U$6+'P '!$G$15+'P '!$L$13+'P '!$U$16+'P '!$G$22+'P '!$P$23+'P '!$U$21+'P '!$G$30+'P '!$L$31+'P '!$Y$29+'P '!$G$40+'P '!$L$38</f>
        <v>14</v>
      </c>
      <c r="AR8" s="67">
        <f>'P '!$D$7+'P '!$Q$5+'P '!$V$6+'P '!$H$15+'P '!$M$13+'P '!$V$16+'P '!$H$22+'P '!$Q$23+'P '!$V$21+'P '!$H$30+'P '!$M$31+'P '!$Z$29+'P '!$H$40+'P '!$M$38</f>
        <v>0</v>
      </c>
      <c r="AS8" s="68">
        <v>5</v>
      </c>
    </row>
    <row r="9" spans="1:45" ht="18" customHeight="1">
      <c r="A9" s="10">
        <v>6</v>
      </c>
      <c r="B9" s="11" t="str">
        <f>T!B11</f>
        <v>KENDİR SPOR </v>
      </c>
      <c r="C9" s="70">
        <f>'P '!$B$8</f>
        <v>0</v>
      </c>
      <c r="D9" s="49">
        <f>'P '!$C$8</f>
        <v>1</v>
      </c>
      <c r="E9" s="49">
        <f>'P '!$D$8</f>
        <v>0</v>
      </c>
      <c r="F9" s="67">
        <f>'P '!$B$8+'P '!$O$7</f>
        <v>0</v>
      </c>
      <c r="G9" s="47">
        <f>'P '!$C$8+'P '!$P$7</f>
        <v>2</v>
      </c>
      <c r="H9" s="47">
        <f>'P '!$D$8+'P '!$Q$7</f>
        <v>0</v>
      </c>
      <c r="I9" s="70">
        <f>'P '!$B$8+'P '!$O$7+'P '!$T$7</f>
        <v>0</v>
      </c>
      <c r="J9" s="49">
        <f>'P '!$C$8+'P '!$P$7+'P '!$U$7</f>
        <v>3</v>
      </c>
      <c r="K9" s="49">
        <f>'P '!$D$8+'P '!$Q$7+'P '!$V$7</f>
        <v>0</v>
      </c>
      <c r="L9" s="67">
        <f>'P '!$B$8+'P '!$O$7+'P '!$T$7+'P '!$F$14</f>
        <v>0</v>
      </c>
      <c r="M9" s="47">
        <f>'P '!$C$8+'P '!$P$7+'P '!$U$7+'P '!$G$14</f>
        <v>4</v>
      </c>
      <c r="N9" s="47">
        <f>'P '!$D$8+'P '!$Q$7+'P '!$V$7+'P '!$H$14</f>
        <v>0</v>
      </c>
      <c r="O9" s="70">
        <f>'P '!$B$8+'P '!$O$7+'P '!$T$7+'P '!$F$14+'P '!$K$14</f>
        <v>0</v>
      </c>
      <c r="P9" s="49">
        <f>'P '!$C$8+'P '!$P$7+'P '!$U$7+'P '!$G$14+'P '!$L$14</f>
        <v>5</v>
      </c>
      <c r="Q9" s="49">
        <f>'P '!$D$8+'P '!$Q$7+'P '!$V$7+'P '!$H$14+'P '!$M$14</f>
        <v>0</v>
      </c>
      <c r="R9" s="67">
        <f>'P '!$B$8+'P '!$O$7+'P '!$T$7+'P '!$F$14+'P '!$K$14+'P '!$X$15</f>
        <v>0</v>
      </c>
      <c r="S9" s="47">
        <f>'P '!$C$8+'P '!$P$7+'P '!$U$7+'P '!$G$14+'P '!$L$14+'P '!$Y$15</f>
        <v>6</v>
      </c>
      <c r="T9" s="47">
        <f>'P '!$D$8+'P '!$Q$7+'P '!$V$7+'P '!$H$14+'P '!$M$14+'P '!$Z$15</f>
        <v>0</v>
      </c>
      <c r="U9" s="70">
        <f>'P '!$B$8+'P '!$O$7+'P '!$T$7+'P '!$F$14+'P '!$K$14+'P '!$X$15+'P '!$B$22</f>
        <v>0</v>
      </c>
      <c r="V9" s="49">
        <f>'P '!$C$8+'P '!$P$7+'P '!$U$7+'P '!$G$14+'P '!$L$14+'P '!$Y$15+'P '!$C$22</f>
        <v>7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0</v>
      </c>
      <c r="Y9" s="47">
        <f>'P '!$C$8+'P '!$P$7+'P '!$U$7+'P '!$G$14+'P '!$L$14+'P '!$Y$15+'P '!$C$22+'P '!$P$24</f>
        <v>8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0</v>
      </c>
      <c r="AB9" s="49">
        <f>'P '!$C$8+'P '!$P$7+'P '!$U$7+'P '!$G$14+'P '!$L$14+'P '!$Y$15+'P '!$C$22+'P '!$P$24+'P '!$U$23</f>
        <v>9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0</v>
      </c>
      <c r="AE9" s="47">
        <f>'P '!$C$8+'P '!$P$7+'P '!$U$7+'P '!$G$14+'P '!$L$14+'P '!$Y$15+'P '!$C$22+'P '!$P$24+'P '!$U$23+'P '!$G$31</f>
        <v>10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0</v>
      </c>
      <c r="AH9" s="49">
        <f>'P '!$C$8+'P '!$P$7+'P '!$U$7+'P '!$G$14+'P '!$L$14+'P '!$Y$15+'P '!$C$22+'P '!$P$24+'P '!$U$23+'P '!$G$31+'P '!$L$30</f>
        <v>11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0</v>
      </c>
      <c r="AK9" s="47">
        <f>'P '!$C$8+'P '!$P$7+'P '!$U$7+'P '!$G$14+'P '!$L$14+'P '!$Y$15+'P '!$C$22+'P '!$P$24+'P '!$U$23+'P '!$G$31+'P '!$L$30+'P '!$Y$30</f>
        <v>12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0</v>
      </c>
      <c r="AN9" s="49">
        <f>'P '!$C$8+'P '!$P$7+'P '!$U$7+'P '!$G$14+'P '!$L$14+'P '!$Y$15+'P '!$C$22+'P '!$P$24+'P '!$U$23+'P '!$G$31+'P '!$L$30+'P '!$Y$30+'P '!$C$39</f>
        <v>13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0</v>
      </c>
      <c r="AQ9" s="47">
        <f>'P '!$C$8+'P '!$P$7+'P '!$U$7+'P '!$G$14+'P '!$L$14+'P '!$Y$15+'P '!$C$22+'P '!$P$24+'P '!$U$23+'P '!$G$31+'P '!$L$30+'P '!$Y$30+'P '!$C$39+'P '!$P$38</f>
        <v>14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SEFA SPOR </v>
      </c>
      <c r="C10" s="70">
        <f>'P '!$F$7</f>
        <v>0</v>
      </c>
      <c r="D10" s="49">
        <f>'P '!$G$7</f>
        <v>1</v>
      </c>
      <c r="E10" s="49">
        <f>'P '!$H$7</f>
        <v>0</v>
      </c>
      <c r="F10" s="67">
        <f>'P '!$F$7+'P '!$K$7</f>
        <v>0</v>
      </c>
      <c r="G10" s="47">
        <f>'P '!$G$7+'P '!$L$7</f>
        <v>2</v>
      </c>
      <c r="H10" s="47">
        <f>'P '!$H$7+'P '!$M$7</f>
        <v>0</v>
      </c>
      <c r="I10" s="70">
        <f>'P '!$F$7+'P '!$K$7+'P '!$T$8</f>
        <v>0</v>
      </c>
      <c r="J10" s="49">
        <f>'P '!$G$7+'P '!$L$7+'P '!$U$8</f>
        <v>3</v>
      </c>
      <c r="K10" s="49">
        <f>'P '!$H$7+'P '!$M$7+'P '!$V$8</f>
        <v>0</v>
      </c>
      <c r="L10" s="67">
        <f>'P '!$F$7+'P '!$K$7+'P '!$T$8+'P '!$F$13</f>
        <v>0</v>
      </c>
      <c r="M10" s="47">
        <f>'P '!$G$7+'P '!$L$7+'P '!$U$8+'P '!$G$13</f>
        <v>4</v>
      </c>
      <c r="N10" s="47">
        <f>'P '!$H$7+'P '!$M$7+'P '!$V$8+'P '!$H$13</f>
        <v>0</v>
      </c>
      <c r="O10" s="70">
        <f>'P '!$F$7+'P '!$K$7+'P '!$T$8+'P '!$F$13+'P '!$K$15</f>
        <v>0</v>
      </c>
      <c r="P10" s="49">
        <f>'P '!$G$7+'P '!$L$7+'P '!$U$8+'P '!$G$13+'P '!$L$15</f>
        <v>5</v>
      </c>
      <c r="Q10" s="49">
        <f>'P '!$H$7+'P '!$M$7+'P '!$V$8+'P '!$H$13+'P '!$M$15</f>
        <v>0</v>
      </c>
      <c r="R10" s="67">
        <f>'P '!$F$7+'P '!$K$7+'P '!$T$8+'P '!$F$13+'P '!$K$15+'P '!$X$14</f>
        <v>0</v>
      </c>
      <c r="S10" s="47">
        <f>'P '!$G$7+'P '!$L$7+'P '!$U$8+'P '!$G$13+'P '!$L$15+'P '!$Y$14</f>
        <v>6</v>
      </c>
      <c r="T10" s="47">
        <f>'P '!$H$7+'P '!$M$7+'P '!$V$8+'P '!$H$13+'P '!$M$15+'P '!$Z$14</f>
        <v>0</v>
      </c>
      <c r="U10" s="70">
        <f>'P '!$F$7+'P '!$K$7+'P '!$T$8+'P '!$F$13+'P '!$K$15+'P '!$X$14+'P '!$B$23</f>
        <v>0</v>
      </c>
      <c r="V10" s="49">
        <f>'P '!$G$7+'P '!$L$7+'P '!$U$8+'P '!$G$13+'P '!$L$15+'P '!$Y$14+'P '!$C$23</f>
        <v>7</v>
      </c>
      <c r="W10" s="49">
        <f>'P '!$H$7+'P '!$M$7+'P '!$V$8+'P '!$H$13+'P '!$M$15+'P '!$Z$14+'P '!$D$23</f>
        <v>0</v>
      </c>
      <c r="X10" s="67">
        <f>'P '!$F$7+'P '!$K$7+'P '!$T$8+'P '!$F$13+'P '!$K$15+'P '!$X$14+'P '!$B$23+'P '!$K$23</f>
        <v>0</v>
      </c>
      <c r="Y10" s="47">
        <f>'P '!$G$7+'P '!$L$7+'P '!$U$8+'P '!$G$13+'P '!$L$15+'P '!$Y$14+'P '!$C$23+'P '!$L$23</f>
        <v>8</v>
      </c>
      <c r="Z10" s="47">
        <f>'P '!$H$7+'P '!$M$7+'P '!$V$8+'P '!$H$13+'P '!$M$15+'P '!$Z$14+'P '!$D$23+'P '!$M$23</f>
        <v>0</v>
      </c>
      <c r="AA10" s="70">
        <f>'P '!$F$7+'P '!$K$7+'P '!$T$8+'P '!$F$13+'P '!$K$15+'P '!$X$14+'P '!$B$23+'P '!$K$23+'P '!$X$23</f>
        <v>0</v>
      </c>
      <c r="AB10" s="49">
        <f>'P '!$G$7+'P '!$L$7+'P '!$U$8+'P '!$G$13+'P '!$L$15+'P '!$Y$14+'P '!$C$23+'P '!$L$23+'P '!$Y$23</f>
        <v>9</v>
      </c>
      <c r="AC10" s="49">
        <f>'P '!$H$7+'P '!$M$7+'P '!$V$8+'P '!$H$13+'P '!$M$15+'P '!$Z$14+'P '!$D$23+'P '!$M$23+'P '!$Z$23</f>
        <v>0</v>
      </c>
      <c r="AD10" s="67">
        <f>'P '!$F$7+'P '!$K$7+'P '!$T$8+'P '!$F$13+'P '!$K$15+'P '!$X$14+'P '!$B$23+'P '!$K$23+'P '!$X$23+'P '!$F$32</f>
        <v>0</v>
      </c>
      <c r="AE10" s="47">
        <f>'P '!$G$7+'P '!$L$7+'P '!$U$8+'P '!$G$13+'P '!$L$15+'P '!$Y$14+'P '!$C$23+'P '!$L$23+'P '!$Y$23+'P '!$G$32</f>
        <v>10</v>
      </c>
      <c r="AF10" s="47">
        <f>'P '!$H$7+'P '!$M$7+'P '!$V$8+'P '!$H$13+'P '!$M$15+'P '!$Z$14+'P '!$D$23+'P '!$M$23+'P '!$Z$23+'P '!$H$32</f>
        <v>0</v>
      </c>
      <c r="AG10" s="70">
        <f>'P '!$F$7+'P '!$K$7+'P '!$T$8+'P '!$F$13+'P '!$K$15+'P '!$X$14+'P '!$B$23+'P '!$K$23+'P '!$X$23+'P '!$F$32+'P '!$K$29</f>
        <v>0</v>
      </c>
      <c r="AH10" s="49">
        <f>'P '!$G$7+'P '!$L$7+'P '!$U$8+'P '!$G$13+'P '!$L$15+'P '!$Y$14+'P '!$C$23+'P '!$L$23+'P '!$Y$23+'P '!$G$32+'P '!$L$29</f>
        <v>11</v>
      </c>
      <c r="AI10" s="49">
        <f>'P '!$H$7+'P '!$M$7+'P '!$V$8+'P '!$H$13+'P '!$M$15+'P '!$Z$14+'P '!$D$23+'P '!$M$23+'P '!$Z$23+'P '!$H$32+'P '!$M$29</f>
        <v>0</v>
      </c>
      <c r="AJ10" s="67">
        <f>'P '!$F$7+'P '!$K$7+'P '!$T$8+'P '!$F$13+'P '!$K$15+'P '!$X$14+'P '!$B$23+'P '!$K$23+'P '!$X$23+'P '!$F$32+'P '!$K$29+'P '!$X$31</f>
        <v>0</v>
      </c>
      <c r="AK10" s="47">
        <f>'P '!$G$7+'P '!$L$7+'P '!$U$8+'P '!$G$13+'P '!$L$15+'P '!$Y$14+'P '!$C$23+'P '!$L$23+'P '!$Y$23+'P '!$G$32+'P '!$L$29+'P '!$Y$31</f>
        <v>12</v>
      </c>
      <c r="AL10" s="47">
        <f>'P '!$H$7+'P '!$M$7+'P '!$V$8+'P '!$H$13+'P '!$M$15+'P '!$Z$14+'P '!$D$23+'P '!$M$23+'P '!$Z$23+'P '!$H$32+'P '!$M$29+'P '!$Z$31</f>
        <v>0</v>
      </c>
      <c r="AM10" s="70">
        <f>'P '!$F$7+'P '!$K$7+'P '!$T$8+'P '!$F$13+'P '!$K$15+'P '!$X$14+'P '!$B$23+'P '!$K$23+'P '!$X$23+'P '!$F$32+'P '!$K$29+'P '!$X$31+'P '!$B$38</f>
        <v>0</v>
      </c>
      <c r="AN10" s="49">
        <f>'P '!$G$7+'P '!$L$7+'P '!$U$8+'P '!$G$13+'P '!$L$15+'P '!$Y$14+'P '!$C$23+'P '!$L$23+'P '!$Y$23+'P '!$G$32+'P '!$L$29+'P '!$Y$31+'P '!$C$38</f>
        <v>13</v>
      </c>
      <c r="AO10" s="49">
        <f>'P '!$H$7+'P '!$M$7+'P '!$V$8+'P '!$H$13+'P '!$M$15+'P '!$Z$14+'P '!$D$23+'P '!$M$23+'P '!$Z$23+'P '!$H$32+'P '!$M$29+'P '!$Z$31+'P '!$D$38</f>
        <v>0</v>
      </c>
      <c r="AP10" s="67">
        <f>'P '!$F$7+'P '!$K$7+'P '!$T$8+'P '!$F$13+'P '!$K$15+'P '!$X$14+'P '!$B$23+'P '!$K$23+'P '!$X$23+'P '!$F$32+'P '!$K$29+'P '!$X$31+'P '!$B$38+'P '!$O$39</f>
        <v>0</v>
      </c>
      <c r="AQ10" s="47">
        <f>'P '!$G$7+'P '!$L$7+'P '!$U$8+'P '!$G$13+'P '!$L$15+'P '!$Y$14+'P '!$C$23+'P '!$L$23+'P '!$Y$23+'P '!$G$32+'P '!$L$29+'P '!$Y$31+'P '!$C$38+'P '!$P$39</f>
        <v>14</v>
      </c>
      <c r="AR10" s="47">
        <f>'P '!$H$7+'P '!$M$7+'P '!$V$8+'P '!$H$13+'P '!$M$15+'P '!$Z$14+'P '!$D$23+'P '!$M$23+'P '!$Z$23+'P '!$H$32+'P '!$M$29+'P '!$Z$31+'P '!$D$38+'P '!$Q$39</f>
        <v>0</v>
      </c>
      <c r="AS10" s="68">
        <v>7</v>
      </c>
    </row>
    <row r="11" spans="1:45" ht="18" customHeight="1">
      <c r="A11" s="10">
        <v>8</v>
      </c>
      <c r="B11" s="11" t="str">
        <f>T!B13</f>
        <v>ŞANLIFIRAT SPOR </v>
      </c>
      <c r="C11" s="70">
        <f>'P '!$F$8</f>
        <v>0</v>
      </c>
      <c r="D11" s="49">
        <f>'P '!$G$8</f>
        <v>1</v>
      </c>
      <c r="E11" s="49">
        <f>'P '!$H$8</f>
        <v>0</v>
      </c>
      <c r="F11" s="67">
        <f>'P '!$F$8+'P '!$K$8</f>
        <v>0</v>
      </c>
      <c r="G11" s="47">
        <f>'P '!$G$8+'P '!$L$8</f>
        <v>2</v>
      </c>
      <c r="H11" s="47">
        <f>'P '!$H$8+'P '!$M$8</f>
        <v>0</v>
      </c>
      <c r="I11" s="70">
        <f>'P '!$F$8+'P '!$K$8+'P '!$X$8</f>
        <v>0</v>
      </c>
      <c r="J11" s="49">
        <f>'P '!$G$8+'P '!$L$8+'P '!$Y$8</f>
        <v>3</v>
      </c>
      <c r="K11" s="49">
        <f>'P '!$H$8+'P '!$M$8+'P '!$Z$8</f>
        <v>0</v>
      </c>
      <c r="L11" s="67">
        <f>'P '!$F$8+'P '!$K$8+'P '!$X$8+'P '!$B$16</f>
        <v>0</v>
      </c>
      <c r="M11" s="47">
        <f>'P '!$G$8+'P '!$L$8+'P '!$Y$8+'P '!$C$16</f>
        <v>4</v>
      </c>
      <c r="N11" s="47">
        <f>'P '!$H$8+'P '!$M$8+'P '!$Z$8+'P '!$D$16</f>
        <v>0</v>
      </c>
      <c r="O11" s="70">
        <f>'P '!$F$8+'P '!$K$8+'P '!$X$8+'P '!$B$16+'P '!$K$16</f>
        <v>0</v>
      </c>
      <c r="P11" s="49">
        <f>'P '!$G$8+'P '!$L$8+'P '!$Y$8+'P '!$C$16+'P '!$L$16</f>
        <v>5</v>
      </c>
      <c r="Q11" s="49">
        <f>'P '!$H$8+'P '!$M$8+'P '!$Z$8+'P '!$D$16+'P '!$M$16</f>
        <v>0</v>
      </c>
      <c r="R11" s="67">
        <f>'P '!$F$8+'P '!$K$8+'P '!$X$8+'P '!$B$16+'P '!$K$16+'P '!$X$16</f>
        <v>0</v>
      </c>
      <c r="S11" s="47">
        <f>'P '!$G$8+'P '!$L$8+'P '!$Y$8+'P '!$C$16+'P '!$L$16+'P '!$Y$16</f>
        <v>6</v>
      </c>
      <c r="T11" s="47">
        <f>'P '!$H$8+'P '!$M$8+'P '!$Z$8+'P '!$D$16+'P '!$M$16+'P '!$Z$16</f>
        <v>0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7</v>
      </c>
      <c r="W11" s="49">
        <f>'P '!$H$8+'P '!$M$8+'P '!$Z$8+'P '!$D$16+'P '!$M$16+'P '!$Z$16+'P '!$D$24</f>
        <v>0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8</v>
      </c>
      <c r="Z11" s="47">
        <f>'P '!$H$8+'P '!$M$8+'P '!$Z$8+'P '!$D$16+'P '!$M$16+'P '!$Z$16+'P '!$D$24+'P '!$M$24</f>
        <v>0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9</v>
      </c>
      <c r="AC11" s="49">
        <f>'P '!$H$8+'P '!$M$8+'P '!$Z$8+'P '!$D$16+'P '!$M$16+'P '!$Z$16+'P '!$D$24+'P '!$M$24+'P '!$Z$24</f>
        <v>0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10</v>
      </c>
      <c r="AF11" s="47">
        <f>'P '!$H$8+'P '!$M$8+'P '!$Z$8+'P '!$D$16+'P '!$M$16+'P '!$Z$16+'P '!$D$24+'P '!$M$24+'P '!$Z$24+'P '!$D$32</f>
        <v>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11</v>
      </c>
      <c r="AI11" s="49">
        <f>'P '!$H$8+'P '!$M$8+'P '!$Z$8+'P '!$D$16+'P '!$M$16+'P '!$Z$16+'P '!$D$24+'P '!$M$24+'P '!$Z$24+'P '!$D$32+'P '!$Q$32</f>
        <v>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12</v>
      </c>
      <c r="AL11" s="47">
        <f>'P '!$H$8+'P '!$M$8+'P '!$Z$8+'P '!$D$16+'P '!$M$16+'P '!$Z$16+'P '!$D$24+'P '!$M$24+'P '!$Z$24+'P '!$D$32+'P '!$Q$32+'P '!$Z$32</f>
        <v>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13</v>
      </c>
      <c r="AO11" s="49">
        <f>'P '!$H$8+'P '!$M$8+'P '!$Z$8+'P '!$D$16+'P '!$M$16+'P '!$Z$16+'P '!$D$24+'P '!$M$24+'P '!$Z$24+'P '!$D$32+'P '!$Q$32+'P '!$Z$32+'P '!$D$40</f>
        <v>0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14</v>
      </c>
      <c r="AR11" s="47">
        <f>'P '!$H$8+'P '!$M$8+'P '!$Z$8+'P '!$D$16+'P '!$M$16+'P '!$Z$16+'P '!$D$24+'P '!$M$24+'P '!$Z$24+'P '!$D$32+'P '!$Q$32+'P '!$Z$32+'P '!$D$40+'P '!$Q$40</f>
        <v>0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0</v>
      </c>
      <c r="D12" s="49">
        <f t="shared" si="0"/>
        <v>8</v>
      </c>
      <c r="E12" s="49">
        <f t="shared" si="0"/>
        <v>0</v>
      </c>
      <c r="F12" s="47">
        <f t="shared" si="0"/>
        <v>0</v>
      </c>
      <c r="G12" s="47">
        <f t="shared" si="0"/>
        <v>16</v>
      </c>
      <c r="H12" s="47">
        <f t="shared" si="0"/>
        <v>0</v>
      </c>
      <c r="I12" s="49">
        <f t="shared" si="0"/>
        <v>0</v>
      </c>
      <c r="J12" s="49">
        <f t="shared" si="0"/>
        <v>24</v>
      </c>
      <c r="K12" s="49">
        <f t="shared" si="0"/>
        <v>0</v>
      </c>
      <c r="L12" s="47">
        <f t="shared" si="0"/>
        <v>0</v>
      </c>
      <c r="M12" s="47">
        <f t="shared" si="0"/>
        <v>32</v>
      </c>
      <c r="N12" s="47">
        <f t="shared" si="0"/>
        <v>0</v>
      </c>
      <c r="O12" s="49">
        <f t="shared" si="0"/>
        <v>0</v>
      </c>
      <c r="P12" s="49">
        <f t="shared" si="0"/>
        <v>40</v>
      </c>
      <c r="Q12" s="49">
        <f t="shared" si="0"/>
        <v>0</v>
      </c>
      <c r="R12" s="67">
        <f t="shared" si="0"/>
        <v>0</v>
      </c>
      <c r="S12" s="67">
        <f t="shared" si="0"/>
        <v>48</v>
      </c>
      <c r="T12" s="67">
        <f t="shared" si="0"/>
        <v>0</v>
      </c>
      <c r="U12" s="49">
        <f t="shared" si="0"/>
        <v>0</v>
      </c>
      <c r="V12" s="49">
        <f t="shared" si="0"/>
        <v>56</v>
      </c>
      <c r="W12" s="49">
        <f t="shared" si="0"/>
        <v>0</v>
      </c>
      <c r="X12" s="47">
        <f t="shared" si="0"/>
        <v>0</v>
      </c>
      <c r="Y12" s="47">
        <f t="shared" si="0"/>
        <v>64</v>
      </c>
      <c r="Z12" s="47">
        <f t="shared" si="0"/>
        <v>0</v>
      </c>
      <c r="AA12" s="71">
        <f t="shared" si="0"/>
        <v>0</v>
      </c>
      <c r="AB12" s="71">
        <f t="shared" si="0"/>
        <v>72</v>
      </c>
      <c r="AC12" s="71">
        <f t="shared" si="0"/>
        <v>0</v>
      </c>
      <c r="AD12" s="69">
        <f t="shared" si="0"/>
        <v>0</v>
      </c>
      <c r="AE12" s="69">
        <f t="shared" si="0"/>
        <v>80</v>
      </c>
      <c r="AF12" s="69">
        <f t="shared" si="0"/>
        <v>0</v>
      </c>
      <c r="AG12" s="71">
        <f t="shared" si="0"/>
        <v>0</v>
      </c>
      <c r="AH12" s="71">
        <f t="shared" si="0"/>
        <v>88</v>
      </c>
      <c r="AI12" s="71">
        <f t="shared" si="0"/>
        <v>0</v>
      </c>
      <c r="AJ12" s="69">
        <f t="shared" si="0"/>
        <v>0</v>
      </c>
      <c r="AK12" s="69">
        <f t="shared" si="0"/>
        <v>96</v>
      </c>
      <c r="AL12" s="69">
        <f t="shared" si="0"/>
        <v>0</v>
      </c>
      <c r="AM12" s="71">
        <f t="shared" si="0"/>
        <v>0</v>
      </c>
      <c r="AN12" s="71">
        <f t="shared" si="0"/>
        <v>104</v>
      </c>
      <c r="AO12" s="71">
        <f t="shared" si="0"/>
        <v>0</v>
      </c>
      <c r="AP12" s="69">
        <f t="shared" si="0"/>
        <v>0</v>
      </c>
      <c r="AQ12" s="69">
        <f t="shared" si="0"/>
        <v>112</v>
      </c>
      <c r="AR12" s="69">
        <f t="shared" si="0"/>
        <v>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SAMAK SPOR </v>
      </c>
      <c r="C16" s="47">
        <f>F!$D$7</f>
        <v>0</v>
      </c>
      <c r="D16" s="47">
        <f>F!$C$7</f>
        <v>0</v>
      </c>
      <c r="E16" s="49">
        <f>F!$D$7+F!$H$6</f>
        <v>0</v>
      </c>
      <c r="F16" s="49">
        <f>F!$C$7+F!$I$6</f>
        <v>0</v>
      </c>
      <c r="G16" s="47">
        <f>F!$D$7+F!$H$6+F!$N$8</f>
        <v>0</v>
      </c>
      <c r="H16" s="47">
        <f>F!$C$7+F!$I$6+F!$M$8</f>
        <v>0</v>
      </c>
      <c r="I16" s="49">
        <f>F!$D$7+F!$H$6+F!$N$8+F!$C$14</f>
        <v>0</v>
      </c>
      <c r="J16" s="49">
        <f>F!$C$7+F!$I$6+F!$M$8+F!$D$14</f>
        <v>0</v>
      </c>
      <c r="K16" s="47">
        <f>F!$D$7+F!$H$6+F!$N$8+F!$C$14+F!$I$17</f>
        <v>0</v>
      </c>
      <c r="L16" s="47">
        <f>F!$C$7+F!$I$6+F!$M$8+F!$D$14+F!$H$17</f>
        <v>0</v>
      </c>
      <c r="M16" s="49">
        <f>F!$D$7+F!$H$6+F!$N$8+F!$C$14+F!$I$17+F!$N$14</f>
        <v>0</v>
      </c>
      <c r="N16" s="49">
        <f>F!$C$7+F!$I$6+F!$M$8+F!$D$14+F!$H$17+F!$M$14</f>
        <v>0</v>
      </c>
      <c r="O16" s="47">
        <f>F!$D$7+F!$H$6+F!$N$8+F!$C$14+F!$I$17+F!$N$14+F!$C$22</f>
        <v>0</v>
      </c>
      <c r="P16" s="47">
        <f>F!$C$7+F!$I$6+F!$M$8+F!$D$14+F!$H$17+F!$M$14+F!$D$22</f>
        <v>0</v>
      </c>
      <c r="Q16" s="49">
        <f>F!$D$7+F!$H$6+F!$N$8+F!$C$14+F!$I$17+F!$N$14+F!$C$22+F!$H$23</f>
        <v>0</v>
      </c>
      <c r="R16" s="49">
        <f>F!$C$7+F!$I$6+F!$M$8+F!$D$14+F!$H$17+F!$M$14+F!$D$22+F!$I$23</f>
        <v>0</v>
      </c>
      <c r="S16" s="47">
        <f>F!$D$7+F!$H$6+F!$N$8+F!$C$14+F!$I$17+F!$N$14+F!$C$22+F!$H$23+F!$N$22</f>
        <v>0</v>
      </c>
      <c r="T16" s="47">
        <f>F!$C$7+F!$I$6+F!$M$8+F!$D$14+F!$H$17+F!$M$14+F!$D$22+F!$I$23+F!$M$22</f>
        <v>0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0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0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0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V.ŞEHİR SANAYİ SPOR </v>
      </c>
      <c r="C17" s="47">
        <f>F!$D$6</f>
        <v>0</v>
      </c>
      <c r="D17" s="47">
        <f>F!$C$6</f>
        <v>0</v>
      </c>
      <c r="E17" s="49">
        <f>F!$D$6+F!$H$7</f>
        <v>0</v>
      </c>
      <c r="F17" s="49">
        <f>F!$C$6+F!$I$7</f>
        <v>0</v>
      </c>
      <c r="G17" s="47">
        <f>F!$D$6+F!$H$7+F!$N$7</f>
        <v>0</v>
      </c>
      <c r="H17" s="47">
        <f>F!$C$6+F!$I$7+F!$M$7</f>
        <v>0</v>
      </c>
      <c r="I17" s="49">
        <f>F!$D$6+F!$H$7+F!$N$7+F!$C$15</f>
        <v>0</v>
      </c>
      <c r="J17" s="49">
        <f>F!$C$6+F!$I$7+F!$M$7+F!$D$15</f>
        <v>0</v>
      </c>
      <c r="K17" s="47">
        <f>F!$D$6+F!$H$7+F!$N$7+F!$C$15+F!$I$16</f>
        <v>0</v>
      </c>
      <c r="L17" s="47">
        <f>F!$C$6+F!$I$7+F!$M$7+F!$D$15+F!$H$16</f>
        <v>0</v>
      </c>
      <c r="M17" s="49">
        <f>F!$D$6+F!$H$7+F!$N$7+F!$C$15+F!$I$16+F!$M$14</f>
        <v>0</v>
      </c>
      <c r="N17" s="49">
        <f>F!$C$6+F!$I$7+F!$M$7+F!$D$15+F!$H$16+F!$N$14</f>
        <v>0</v>
      </c>
      <c r="O17" s="47">
        <f>F!$D$6+F!$H$7+F!$N$7+F!$C$15+F!$I$16+F!$M$14+F!$D$25</f>
        <v>0</v>
      </c>
      <c r="P17" s="47">
        <f>F!$C$6+F!$I$7+F!$M$7+F!$D$15+F!$H$16+F!$N$14+F!$C$25</f>
        <v>0</v>
      </c>
      <c r="Q17" s="49">
        <f>F!$D$6+F!$H$7+F!$N$7+F!$C$15+F!$I$16+F!$M$14+F!$D$25+F!$H$22</f>
        <v>0</v>
      </c>
      <c r="R17" s="49">
        <f>F!$C$6+F!$I$7+F!$M$7+F!$D$15+F!$H$16+F!$N$14+F!$C$25+F!$I$22</f>
        <v>0</v>
      </c>
      <c r="S17" s="47">
        <f>F!$D$6+F!$H$7+F!$N$7+F!$C$15+F!$I$16+F!$M$14+F!$D$25+F!$H$22+F!$N$23</f>
        <v>0</v>
      </c>
      <c r="T17" s="47">
        <f>F!$C$6+F!$I$7+F!$M$7+F!$D$15+F!$H$16+F!$N$14+F!$C$25+F!$I$22+F!$M$23</f>
        <v>0</v>
      </c>
      <c r="U17" s="49">
        <f>F!$D$6+F!$H$7+F!$N$7+F!$C$15+F!$I$16+F!$M$14+F!$D$25+F!$H$22+F!$N$23+F!$C$31</f>
        <v>0</v>
      </c>
      <c r="V17" s="49">
        <f>F!$C$6+F!$I$7+F!$M$7+F!$D$15+F!$H$16+F!$N$14+F!$C$25+F!$I$22+F!$M$23+F!$D$31</f>
        <v>0</v>
      </c>
      <c r="W17" s="47">
        <f>F!$D$6+F!$H$7+F!$N$7+F!$C$15+F!$I$16+F!$M$14+F!$D$25+F!$H$22+F!$N$23+F!$C$31+F!$I$31</f>
        <v>0</v>
      </c>
      <c r="X17" s="47">
        <f>F!$C$6+F!$I$7+F!$M$7+F!$D$15+F!$H$16+F!$N$14+F!$C$25+F!$I$22+F!$M$23+F!$D$31+F!$H$31</f>
        <v>0</v>
      </c>
      <c r="Y17" s="49">
        <f>F!$D$6+F!$H$7+F!$N$7+F!$C$15+F!$I$16+F!$M$14+F!$D$25+F!$H$22+F!$N$23+F!$C$31+F!$I$31+F!$M$32</f>
        <v>0</v>
      </c>
      <c r="Z17" s="49">
        <f>F!$C$6+F!$I$7+F!$M$7+F!$D$15+F!$H$16+F!$N$14+F!$C$25+F!$I$22+F!$M$23+F!$D$31+F!$H$31+F!$N$32</f>
        <v>0</v>
      </c>
      <c r="AA17" s="47">
        <f>F!$D$6+F!$H$7+F!$N$7+F!$C$15+F!$I$16+F!$M$14+F!$D$25+F!$H$22+F!$N$23+F!$C$31+F!$I$31+F!$M$32+F!$D$38</f>
        <v>0</v>
      </c>
      <c r="AB17" s="47">
        <f>F!$C$6+F!$I$7+F!$M$7+F!$D$15+F!$H$16+F!$N$14+F!$C$25+F!$I$22+F!$M$23+F!$D$31+F!$H$31+F!$N$32+F!$C$38</f>
        <v>0</v>
      </c>
      <c r="AC17" s="49">
        <f>F!$D$6+F!$H$7+F!$N$7+F!$C$15+F!$I$16+F!$M$14+F!$D$25+F!$H$22+F!$N$23+F!$C$31+F!$I$31+F!$M$32+F!$D$38+F!$H$41</f>
        <v>0</v>
      </c>
      <c r="AD17" s="49">
        <f>F!$C$6+F!$I$7+F!$M$7+F!$D$15+F!$H$16+F!$N$14+F!$C$25+F!$I$22+F!$M$23+F!$D$31+F!$H$31+F!$N$32+F!$C$38+F!$I$41</f>
        <v>0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URFA GÜCÜ SPOR </v>
      </c>
      <c r="C18" s="47">
        <f>F!$C$6</f>
        <v>0</v>
      </c>
      <c r="D18" s="47">
        <f>F!$D$6</f>
        <v>0</v>
      </c>
      <c r="E18" s="49">
        <f>F!$C$6+F!$I$9</f>
        <v>0</v>
      </c>
      <c r="F18" s="49">
        <f>F!$D$6+F!$H$9</f>
        <v>0</v>
      </c>
      <c r="G18" s="47">
        <f>F!$C$6+F!$I$9+F!$N$6</f>
        <v>0</v>
      </c>
      <c r="H18" s="47">
        <f>F!$D$6+F!$H$9+F!$M$6</f>
        <v>0</v>
      </c>
      <c r="I18" s="49">
        <f>F!$C$6+F!$I$9+F!$N$6+F!$C$16</f>
        <v>0</v>
      </c>
      <c r="J18" s="49">
        <f>F!$D$6+F!$H$9+F!$M$6+F!$D$16</f>
        <v>0</v>
      </c>
      <c r="K18" s="47">
        <f>F!$C$6+F!$I$9+F!$N$6+F!$C$16+F!$I$15</f>
        <v>0</v>
      </c>
      <c r="L18" s="47">
        <f>F!$D$6+F!$H$9+F!$M$6+F!$D$16+F!$H$15</f>
        <v>0</v>
      </c>
      <c r="M18" s="49">
        <f>F!$C$6+F!$I$9+F!$N$6+F!$C$16+F!$I$15+F!$M$15</f>
        <v>0</v>
      </c>
      <c r="N18" s="49">
        <f>F!$D$6+F!$H$9+F!$M$6+F!$D$16+F!$H$15+F!$N$15</f>
        <v>0</v>
      </c>
      <c r="O18" s="47">
        <f>F!$C$6+F!$I$9+F!$N$6+F!$C$16+F!$I$15+F!$M$15+F!$D$22</f>
        <v>0</v>
      </c>
      <c r="P18" s="47">
        <f>F!$D$6+F!$H$9+F!$M$6+F!$D$16+F!$H$15+F!$N$15+F!$C$22</f>
        <v>0</v>
      </c>
      <c r="Q18" s="49">
        <f>F!$C$6+F!$I$9+F!$N$6+F!$C$16+F!$I$15+F!$M$15+F!$D$22+F!$I$22</f>
        <v>0</v>
      </c>
      <c r="R18" s="49">
        <f>F!$D$6+F!$H$9+F!$M$6+F!$D$16+F!$H$15+F!$N$15+F!$C$22+F!$H$22</f>
        <v>0</v>
      </c>
      <c r="S18" s="47">
        <f>F!$C$6+F!$I$9+F!$N$6+F!$C$16+F!$I$15+F!$M$15+F!$D$22+F!$I$22+F!$M$25</f>
        <v>0</v>
      </c>
      <c r="T18" s="47">
        <f>F!$D$6+F!$H$9+F!$M$6+F!$D$16+F!$H$15+F!$N$15+F!$C$22+F!$H$22+F!$N$25</f>
        <v>0</v>
      </c>
      <c r="U18" s="49">
        <f>F!$C$6+F!$I$9+F!$N$6+F!$C$16+F!$I$15+F!$M$15+F!$D$22+F!$I$22+F!$M$25+F!$C$30</f>
        <v>0</v>
      </c>
      <c r="V18" s="49">
        <f>F!$D$6+F!$H$9+F!$M$6+F!$D$16+F!$H$15+F!$N$15+F!$C$22+F!$H$22+F!$N$25+F!$D$30</f>
        <v>0</v>
      </c>
      <c r="W18" s="47">
        <f>F!$C$6+F!$I$9+F!$N$6+F!$C$16+F!$I$15+F!$M$15+F!$D$22+F!$I$22+F!$M$25+F!$C$30+F!$I$32</f>
        <v>0</v>
      </c>
      <c r="X18" s="47">
        <f>F!$D$6+F!$H$9+F!$M$6+F!$D$16+F!$H$15+F!$N$15+F!$C$22+F!$H$22+F!$N$25+F!$D$30+F!$H$32</f>
        <v>0</v>
      </c>
      <c r="Y18" s="49">
        <f>F!$C$6+F!$I$9+F!$N$6+F!$C$16+F!$I$15+F!$M$15+F!$D$22+F!$I$22+F!$M$25+F!$C$30+F!$I$32+F!$M$31</f>
        <v>0</v>
      </c>
      <c r="Z18" s="49">
        <f>F!$D$6+F!$H$9+F!$M$6+F!$D$16+F!$H$15+F!$N$15+F!$C$22+F!$H$22+F!$N$25+F!$D$30+F!$H$32+F!$N$31</f>
        <v>0</v>
      </c>
      <c r="AA18" s="47">
        <f>F!$C$6+F!$I$9+F!$N$6+F!$C$16+F!$I$15+F!$M$15+F!$D$22+F!$I$22+F!$M$25+F!$C$30+F!$I$32+F!$M$31+F!$D$39</f>
        <v>0</v>
      </c>
      <c r="AB18" s="47">
        <f>F!$D$6+F!$H$9+F!$M$6+F!$D$16+F!$H$15+F!$N$15+F!$C$22+F!$H$22+F!$N$25+F!$D$30+F!$H$32+F!$N$31+F!$C$39</f>
        <v>0</v>
      </c>
      <c r="AC18" s="49">
        <f>F!$C$6+F!$I$9+F!$N$6+F!$C$16+F!$I$15+F!$M$15+F!$D$22+F!$I$22+F!$M$25+F!$C$30+F!$I$32+F!$M$31+F!$D$39+F!$H$38</f>
        <v>0</v>
      </c>
      <c r="AD18" s="49">
        <f>F!$D$6+F!$H$9+F!$M$6+F!$D$16+F!$H$15+F!$N$15+F!$C$22+F!$H$22+F!$N$25+F!$D$30+F!$H$32+F!$N$31+F!$C$39+F!$I$38</f>
        <v>0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ŞANLIPOLAT SPOR </v>
      </c>
      <c r="C19" s="47">
        <f>F!$C$7</f>
        <v>0</v>
      </c>
      <c r="D19" s="47">
        <f>F!$D$7</f>
        <v>0</v>
      </c>
      <c r="E19" s="49">
        <f>F!$C$7+F!$I$7</f>
        <v>0</v>
      </c>
      <c r="F19" s="49">
        <f>F!$D$7+F!$H$7</f>
        <v>0</v>
      </c>
      <c r="G19" s="47">
        <f>F!$C$7+F!$I$7+F!$M$6</f>
        <v>0</v>
      </c>
      <c r="H19" s="47">
        <f>F!$D$7+F!$H$7+F!$N$6</f>
        <v>0</v>
      </c>
      <c r="I19" s="49">
        <f>F!$C$7+F!$I$7+F!$M$6+F!$D$17</f>
        <v>0</v>
      </c>
      <c r="J19" s="49">
        <f>F!$D$7+F!$H$7+F!$N$6+F!$C$17</f>
        <v>0</v>
      </c>
      <c r="K19" s="47">
        <f>F!$C$7+F!$I$7+F!$M$6+F!$D$17+F!$I$14</f>
        <v>0</v>
      </c>
      <c r="L19" s="47">
        <f>F!$D$7+F!$H$7+F!$N$6+F!$C$17+F!$H$14</f>
        <v>0</v>
      </c>
      <c r="M19" s="49">
        <f>F!$C$7+F!$I$7+F!$M$6+F!$D$17+F!$I$14+F!$M$16</f>
        <v>0</v>
      </c>
      <c r="N19" s="49">
        <f>F!$D$7+F!$H$7+F!$N$6+F!$C$17+F!$H$14+F!$N$16</f>
        <v>0</v>
      </c>
      <c r="O19" s="47">
        <f>F!$C$7+F!$I$7+F!$M$6+F!$D$17+F!$I$14+F!$M$16+F!$D$24</f>
        <v>0</v>
      </c>
      <c r="P19" s="47">
        <f>F!$D$7+F!$H$7+F!$N$6+F!$C$17+F!$H$14+F!$N$16+F!$C$24</f>
        <v>0</v>
      </c>
      <c r="Q19" s="49">
        <f>F!$C$7+F!$I$7+F!$M$6+F!$D$17+F!$I$14+F!$M$16+F!$D$24+F!$I$23</f>
        <v>0</v>
      </c>
      <c r="R19" s="49">
        <f>F!$D$7+F!$H$7+F!$N$6+F!$C$17+F!$H$14+F!$N$16+F!$C$24+F!$H$23</f>
        <v>0</v>
      </c>
      <c r="S19" s="47">
        <f>F!$C$7+F!$I$7+F!$M$6+F!$D$17+F!$I$14+F!$M$16+F!$D$24+F!$I$23+F!$M$23</f>
        <v>0</v>
      </c>
      <c r="T19" s="47">
        <f>F!$D$7+F!$H$7+F!$N$6+F!$C$17+F!$H$14+F!$N$16+F!$C$24+F!$H$23+F!$N$23</f>
        <v>0</v>
      </c>
      <c r="U19" s="49">
        <f>F!$C$7+F!$I$7+F!$M$6+F!$D$17+F!$I$14+F!$M$16+F!$D$24+F!$I$23+F!$M$23+F!$D$30</f>
        <v>0</v>
      </c>
      <c r="V19" s="49">
        <f>F!$D$7+F!$H$7+F!$N$6+F!$C$17+F!$H$14+F!$N$16+F!$C$24+F!$H$23+F!$N$23+F!$C$30</f>
        <v>0</v>
      </c>
      <c r="W19" s="47">
        <f>F!$C$7+F!$I$7+F!$M$6+F!$D$17+F!$I$14+F!$M$16+F!$D$24+F!$I$23+F!$M$23+F!$D$30+F!$H$33</f>
        <v>0</v>
      </c>
      <c r="X19" s="47">
        <f>F!$D$7+F!$H$7+F!$N$6+F!$C$17+F!$H$14+F!$N$16+F!$C$24+F!$H$23+F!$N$23+F!$C$30+F!$I$33</f>
        <v>0</v>
      </c>
      <c r="Y19" s="49">
        <f>F!$C$7+F!$I$7+F!$M$6+F!$D$17+F!$I$14+F!$M$16+F!$D$24+F!$I$23+F!$M$23+F!$D$30+F!$H$33+F!$M$30</f>
        <v>0</v>
      </c>
      <c r="Z19" s="49">
        <f>F!$D$7+F!$H$7+F!$N$6+F!$C$17+F!$H$14+F!$N$16+F!$C$24+F!$H$23+F!$N$23+F!$C$30+F!$I$33+F!$N$30</f>
        <v>0</v>
      </c>
      <c r="AA19" s="47">
        <f>F!$C$7+F!$I$7+F!$M$6+F!$D$17+F!$I$14+F!$M$16+F!$D$24+F!$I$23+F!$M$23+F!$D$30+F!$H$33+F!$M$30+F!$D$40</f>
        <v>0</v>
      </c>
      <c r="AB19" s="47">
        <f>F!$D$7+F!$H$7+F!$N$6+F!$C$17+F!$H$14+F!$N$16+F!$C$24+F!$H$23+F!$N$23+F!$C$30+F!$I$33+F!$N$30+F!$C$40</f>
        <v>0</v>
      </c>
      <c r="AC19" s="49">
        <f>F!$C$7+F!$I$7+F!$M$6+F!$D$17+F!$I$14+F!$M$16+F!$D$24+F!$I$23+F!$M$23+F!$D$30+F!$H$33+F!$M$30+F!$D$40+F!$H$40</f>
        <v>0</v>
      </c>
      <c r="AD19" s="49">
        <f>F!$D$7+F!$H$7+F!$N$6+F!$C$17+F!$H$14+F!$N$16+F!$C$24+F!$H$23+F!$N$23+F!$C$30+F!$I$33+F!$N$30+F!$C$40+F!$I$40</f>
        <v>0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BAĞLARBAŞI SPOR </v>
      </c>
      <c r="C20" s="47">
        <f>F!$C$8</f>
        <v>0</v>
      </c>
      <c r="D20" s="47">
        <f>F!$D$8</f>
        <v>0</v>
      </c>
      <c r="E20" s="49">
        <f>F!$C$8+F!$I$6</f>
        <v>0</v>
      </c>
      <c r="F20" s="49">
        <f>F!$D$8+F!$H$6</f>
        <v>0</v>
      </c>
      <c r="G20" s="47">
        <f>F!$C$8+F!$I$6+F!$M$7</f>
        <v>0</v>
      </c>
      <c r="H20" s="47">
        <f>F!$D$8+F!$H$6+F!$N$7</f>
        <v>0</v>
      </c>
      <c r="I20" s="49">
        <f>F!$C$8+F!$I$6+F!$M$7+F!$D$16</f>
        <v>0</v>
      </c>
      <c r="J20" s="49">
        <f>F!$D$8+F!$H$6+F!$N$7+F!$C$16</f>
        <v>0</v>
      </c>
      <c r="K20" s="47">
        <f>F!$C$8+F!$I$6+F!$M$7+F!$D$16+F!$H$14</f>
        <v>0</v>
      </c>
      <c r="L20" s="47">
        <f>F!$D$8+F!$H$6+F!$N$7+F!$C$16+F!$I$14</f>
        <v>0</v>
      </c>
      <c r="M20" s="49">
        <f>F!$C$8+F!$I$6+F!$M$7+F!$D$16+F!$H$14+F!$M$17</f>
        <v>0</v>
      </c>
      <c r="N20" s="49">
        <f>F!$D$8+F!$H$6+F!$N$7+F!$C$16+F!$I$14+F!$N$17</f>
        <v>0</v>
      </c>
      <c r="O20" s="47">
        <f>F!$C$8+F!$I$6+F!$M$7+F!$D$16+F!$H$14+F!$M$17+F!$D$23</f>
        <v>0</v>
      </c>
      <c r="P20" s="47">
        <f>F!$D$8+F!$H$6+F!$N$7+F!$C$16+F!$I$14+F!$N$17+F!$C$23</f>
        <v>0</v>
      </c>
      <c r="Q20" s="49">
        <f>F!$C$8+F!$I$6+F!$M$7+F!$D$16+F!$H$14+F!$M$17+F!$D$23+F!$I$24</f>
        <v>0</v>
      </c>
      <c r="R20" s="49">
        <f>F!$D$8+F!$H$6+F!$N$7+F!$C$16+F!$I$14+F!$N$17+F!$C$23+F!$H$24</f>
        <v>0</v>
      </c>
      <c r="S20" s="47">
        <f>F!$C$8+F!$I$6+F!$M$7+F!$D$16+F!$H$14+F!$M$17+F!$D$23+F!$I$24+F!$M$22</f>
        <v>0</v>
      </c>
      <c r="T20" s="47">
        <f>F!$D$8+F!$H$6+F!$N$7+F!$C$16+F!$I$14+F!$N$17+F!$C$23+F!$H$24+F!$N$22</f>
        <v>0</v>
      </c>
      <c r="U20" s="49">
        <f>F!$C$8+F!$I$6+F!$M$7+F!$D$16+F!$H$14+F!$M$17+F!$D$23+F!$I$24+F!$M$22+F!$D$31</f>
        <v>0</v>
      </c>
      <c r="V20" s="49">
        <f>F!$D$8+F!$H$6+F!$N$7+F!$C$16+F!$I$14+F!$N$17+F!$C$23+F!$H$24+F!$N$22+F!$C$31</f>
        <v>0</v>
      </c>
      <c r="W20" s="47">
        <f>F!$C$8+F!$I$6+F!$M$7+F!$D$16+F!$H$14+F!$M$17+F!$D$23+F!$I$24+F!$M$22+F!$D$31+F!$H$32</f>
        <v>0</v>
      </c>
      <c r="X20" s="47">
        <f>F!$D$8+F!$H$6+F!$N$7+F!$C$16+F!$I$14+F!$N$17+F!$C$23+F!$H$24+F!$N$22+F!$C$31+F!$I$32</f>
        <v>0</v>
      </c>
      <c r="Y20" s="49">
        <f>F!$C$8+F!$I$6+F!$M$7+F!$D$16+F!$H$14+F!$M$17+F!$D$23+F!$I$24+F!$M$22+F!$D$31+F!$H$32+F!$N$30</f>
        <v>0</v>
      </c>
      <c r="Z20" s="49">
        <f>F!$D$8+F!$H$6+F!$N$7+F!$C$16+F!$I$14+F!$N$17+F!$C$23+F!$H$24+F!$N$22+F!$C$31+F!$I$32+F!$M$30</f>
        <v>0</v>
      </c>
      <c r="AA20" s="47">
        <f>F!$C$8+F!$I$6+F!$M$7+F!$D$16+F!$H$14+F!$M$17+F!$D$23+F!$I$24+F!$M$22+F!$D$31+F!$H$32+F!$N$30+F!$D$41</f>
        <v>0</v>
      </c>
      <c r="AB20" s="47">
        <f>F!$D$8+F!$H$6+F!$N$7+F!$C$16+F!$I$14+F!$N$17+F!$C$23+F!$H$24+F!$N$22+F!$C$31+F!$I$32+F!$M$30+F!$C$41</f>
        <v>0</v>
      </c>
      <c r="AC20" s="49">
        <f>F!$C$8+F!$I$6+F!$M$7+F!$D$16+F!$H$14+F!$M$17+F!$D$23+F!$I$24+F!$M$22+F!$D$31+F!$H$32+F!$N$30+F!$D$41+F!$H$39</f>
        <v>0</v>
      </c>
      <c r="AD20" s="49">
        <f>F!$D$8+F!$H$6+F!$N$7+F!$C$16+F!$I$14+F!$N$17+F!$C$23+F!$H$24+F!$N$22+F!$C$31+F!$I$32+F!$M$30+F!$C$41+F!$I$39</f>
        <v>0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KENDİR SPOR </v>
      </c>
      <c r="C21" s="47">
        <f>F!$C$9</f>
        <v>0</v>
      </c>
      <c r="D21" s="47">
        <f>F!$D$9</f>
        <v>0</v>
      </c>
      <c r="E21" s="49">
        <f>F!$C$9+F!$I$8</f>
        <v>0</v>
      </c>
      <c r="F21" s="49">
        <f>F!$D$9+F!$H$8</f>
        <v>0</v>
      </c>
      <c r="G21" s="47">
        <f>F!$C$9+F!$I$8+F!$M$8</f>
        <v>0</v>
      </c>
      <c r="H21" s="47">
        <f>F!$D$9+F!$H$8+F!$N$8</f>
        <v>0</v>
      </c>
      <c r="I21" s="49">
        <f>F!$C$9+F!$I$8+F!$M$8+F!$D$15</f>
        <v>0</v>
      </c>
      <c r="J21" s="49">
        <f>F!$D$9+F!$H$8+F!$N$8+F!$C$15</f>
        <v>0</v>
      </c>
      <c r="K21" s="47">
        <f>F!$C$9+F!$I$8+F!$M$8+F!$D$15+F!$H$15</f>
        <v>0</v>
      </c>
      <c r="L21" s="47">
        <f>F!$D$9+F!$H$8+F!$N$8+F!$C$15+F!$I$15</f>
        <v>0</v>
      </c>
      <c r="M21" s="49">
        <f>F!$C$9+F!$I$8+F!$M$8+F!$D$15+F!$H$15+F!$N$16</f>
        <v>0</v>
      </c>
      <c r="N21" s="49">
        <f>F!$D$9+F!$H$8+F!$N$8+F!$C$15+F!$I$15+F!$M$16</f>
        <v>0</v>
      </c>
      <c r="O21" s="47">
        <f>F!$C$9+F!$I$8+F!$M$8+F!$D$15+F!$H$15+F!$N$16+F!$C$23</f>
        <v>0</v>
      </c>
      <c r="P21" s="47">
        <f>F!$D$9+F!$H$8+F!$N$8+F!$C$15+F!$I$15+F!$M$16+F!$D$23</f>
        <v>0</v>
      </c>
      <c r="Q21" s="49">
        <f>F!$C$9+F!$I$8+F!$M$8+F!$D$15+F!$H$15+F!$N$16+F!$C$23+F!$I$25</f>
        <v>0</v>
      </c>
      <c r="R21" s="49">
        <f>F!$D$9+F!$H$8+F!$N$8+F!$C$15+F!$I$15+F!$M$16+F!$D$23+F!$H$25</f>
        <v>0</v>
      </c>
      <c r="S21" s="47">
        <f>F!$C$9+F!$I$8+F!$M$8+F!$D$15+F!$H$15+F!$N$16+F!$C$23+F!$I$25+F!$M$24</f>
        <v>0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0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0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0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0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0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SEFA SPOR </v>
      </c>
      <c r="C22" s="47">
        <f>F!$D$8</f>
        <v>0</v>
      </c>
      <c r="D22" s="47">
        <f>F!$C$8</f>
        <v>0</v>
      </c>
      <c r="E22" s="49">
        <f>F!$D$8+F!$H$8</f>
        <v>0</v>
      </c>
      <c r="F22" s="49">
        <f>F!$C$8+F!$I$8</f>
        <v>0</v>
      </c>
      <c r="G22" s="47">
        <f>F!$D$8+F!$H$8+F!$M$9</f>
        <v>0</v>
      </c>
      <c r="H22" s="47">
        <f>F!$C$8+F!$I$8+F!$N$9</f>
        <v>0</v>
      </c>
      <c r="I22" s="49">
        <f>F!$D$8+F!$H$8+F!$M$9+F!$D$14</f>
        <v>0</v>
      </c>
      <c r="J22" s="49">
        <f>F!$C$8+F!$I$8+F!$N$9+F!$C$14</f>
        <v>0</v>
      </c>
      <c r="K22" s="47">
        <f>F!$D$8+F!$H$8+F!$M$9+F!$D$14+F!$H$16</f>
        <v>0</v>
      </c>
      <c r="L22" s="47">
        <f>F!$C$8+F!$I$8+F!$N$9+F!$C$14+F!$I$16</f>
        <v>0</v>
      </c>
      <c r="M22" s="49">
        <f>F!$D$8+F!$H$8+F!$M$9+F!$D$14+F!$H$16+F!$N$15</f>
        <v>0</v>
      </c>
      <c r="N22" s="49">
        <f>F!$C$8+F!$I$8+F!$N$9+F!$C$14+F!$I$16+F!$M$15</f>
        <v>0</v>
      </c>
      <c r="O22" s="47">
        <f>F!$D$8+F!$H$8+F!$M$9+F!$D$14+F!$H$16+F!$N$15+F!$C$24</f>
        <v>0</v>
      </c>
      <c r="P22" s="47">
        <f>F!$C$8+F!$I$8+F!$N$9+F!$C$14+F!$I$16+F!$M$15+F!$D$24</f>
        <v>0</v>
      </c>
      <c r="Q22" s="49">
        <f>F!$D$8+F!$H$8+F!$M$9+F!$D$14+F!$H$16+F!$N$15+F!$C$24+F!$H$24</f>
        <v>0</v>
      </c>
      <c r="R22" s="49">
        <f>F!$C$8+F!$I$8+F!$N$9+F!$C$14+F!$I$16+F!$M$15+F!$D$24+F!$I$24</f>
        <v>0</v>
      </c>
      <c r="S22" s="47">
        <f>F!$D$8+F!$H$8+F!$M$9+F!$D$14+F!$H$16+F!$N$15+F!$C$24+F!$H$24+F!$N$24</f>
        <v>0</v>
      </c>
      <c r="T22" s="47">
        <f>F!$C$8+F!$I$8+F!$N$9+F!$C$14+F!$I$16+F!$M$15+F!$D$24+F!$I$24+F!$M$24</f>
        <v>0</v>
      </c>
      <c r="U22" s="49">
        <f>F!$D$8+F!$H$8+F!$M$9+F!$D$14+F!$H$16+F!$N$15+F!$C$24+F!$H$24+F!$N$24+F!$D$33</f>
        <v>0</v>
      </c>
      <c r="V22" s="49">
        <f>F!$C$8+F!$I$8+F!$N$9+F!$C$14+F!$I$16+F!$M$15+F!$D$24+F!$I$24+F!$M$24+F!$C$33</f>
        <v>0</v>
      </c>
      <c r="W22" s="47">
        <f>F!$D$8+F!$H$8+F!$M$9+F!$D$14+F!$H$16+F!$N$15+F!$C$24+F!$H$24+F!$N$24+F!$D$33+F!$H$30</f>
        <v>0</v>
      </c>
      <c r="X22" s="47">
        <f>F!$C$8+F!$I$8+F!$N$9+F!$C$14+F!$I$16+F!$M$15+F!$D$24+F!$I$24+F!$M$24+F!$C$33+F!$I$30</f>
        <v>0</v>
      </c>
      <c r="Y22" s="49">
        <f>F!$D$8+F!$H$8+F!$M$9+F!$D$14+F!$H$16+F!$N$15+F!$C$24+F!$H$24+F!$N$24+F!$D$33+F!$H$30+F!$N$32</f>
        <v>0</v>
      </c>
      <c r="Z22" s="49">
        <f>F!$C$8+F!$I$8+F!$N$9+F!$C$14+F!$I$16+F!$M$15+F!$D$24+F!$I$24+F!$M$24+F!$C$33+F!$I$30+F!$M$32</f>
        <v>0</v>
      </c>
      <c r="AA22" s="47">
        <f>F!$D$8+F!$H$8+F!$M$9+F!$D$14+F!$H$16+F!$N$15+F!$C$24+F!$H$24+F!$N$24+F!$D$33+F!$H$30+F!$N$32+F!$C$39</f>
        <v>0</v>
      </c>
      <c r="AB22" s="47">
        <f>F!$C$8+F!$I$8+F!$N$9+F!$C$14+F!$I$16+F!$M$15+F!$D$24+F!$I$24+F!$M$24+F!$C$33+F!$I$30+F!$M$32+F!$D$39</f>
        <v>0</v>
      </c>
      <c r="AC22" s="49">
        <f>F!$D$8+F!$H$8+F!$M$9+F!$D$14+F!$H$16+F!$N$15+F!$C$24+F!$H$24+F!$N$24+F!$D$33+F!$H$30+F!$N$32+F!$C$39+F!$I$40</f>
        <v>0</v>
      </c>
      <c r="AD22" s="49">
        <f>F!$C$8+F!$I$8+F!$N$9+F!$C$14+F!$I$16+F!$M$15+F!$D$24+F!$I$24+F!$M$24+F!$C$33+F!$I$30+F!$M$32+F!$D$39+F!$H$40</f>
        <v>0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ŞANLIFIRAT SPOR </v>
      </c>
      <c r="C23" s="47">
        <f>F!$D$9</f>
        <v>0</v>
      </c>
      <c r="D23" s="47">
        <f>F!$C$9</f>
        <v>0</v>
      </c>
      <c r="E23" s="49">
        <f>F!$D$9+F!$H$9</f>
        <v>0</v>
      </c>
      <c r="F23" s="49">
        <f>F!$C$9+F!$I$9</f>
        <v>0</v>
      </c>
      <c r="G23" s="47">
        <f>F!$D$9+F!$H$9+F!$N$9</f>
        <v>0</v>
      </c>
      <c r="H23" s="47">
        <f>F!$C$9+F!$I$9+F!$M$9</f>
        <v>0</v>
      </c>
      <c r="I23" s="49">
        <f>F!$D$9+F!$H$9+F!$N$9+F!$C$17</f>
        <v>0</v>
      </c>
      <c r="J23" s="49">
        <f>F!$C$9+F!$I$9+F!$M$9+F!$D$17</f>
        <v>0</v>
      </c>
      <c r="K23" s="47">
        <f>F!$D$9+F!$H$9+F!$N$9+F!$C$17+F!$H$17</f>
        <v>0</v>
      </c>
      <c r="L23" s="47">
        <f>F!$C$9+F!$I$9+F!$M$9+F!$D$17+F!$I$17</f>
        <v>0</v>
      </c>
      <c r="M23" s="49">
        <f>F!$D$9+F!$H$9+F!$N$9+F!$C$17+F!$H$17+F!$N$17</f>
        <v>0</v>
      </c>
      <c r="N23" s="49">
        <f>F!$C$9+F!$I$9+F!$M$9+F!$D$17+F!$I$17+F!$M$17</f>
        <v>0</v>
      </c>
      <c r="O23" s="47">
        <f>F!$D$9+F!$H$9+F!$N$9+F!$C$17+F!$H$17+F!$N$17+F!$C$25</f>
        <v>0</v>
      </c>
      <c r="P23" s="47">
        <f>F!$C$9+F!$I$9+F!$M$9+F!$D$17+F!$I$17+F!$M$17+F!$D$25</f>
        <v>0</v>
      </c>
      <c r="Q23" s="49">
        <f>F!$D$9+F!$H$9+F!$N$9+F!$C$17+F!$H$17+F!$N$17+F!$C$25+F!$H$25</f>
        <v>0</v>
      </c>
      <c r="R23" s="49">
        <f>F!$C$9+F!$I$9+F!$M$9+F!$D$17+F!$I$17+F!$M$17+F!$D$25+F!$I$25</f>
        <v>0</v>
      </c>
      <c r="S23" s="47">
        <f>F!$D$9+F!$H$9+F!$N$9+F!$C$17+F!$H$17+F!$N$17+F!$C$25+F!$H$25+F!$N$25</f>
        <v>0</v>
      </c>
      <c r="T23" s="47">
        <f>F!$C$9+F!$I$9+F!$M$9+F!$D$17+F!$I$17+F!$M$17+F!$D$25+F!$I$25+F!$M$25</f>
        <v>0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0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0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0</v>
      </c>
      <c r="D24" s="47">
        <f t="shared" si="1"/>
        <v>0</v>
      </c>
      <c r="E24" s="49">
        <f t="shared" si="1"/>
        <v>0</v>
      </c>
      <c r="F24" s="49">
        <f t="shared" si="1"/>
        <v>0</v>
      </c>
      <c r="G24" s="47">
        <f t="shared" si="1"/>
        <v>0</v>
      </c>
      <c r="H24" s="47">
        <f t="shared" si="1"/>
        <v>0</v>
      </c>
      <c r="I24" s="49">
        <f t="shared" si="1"/>
        <v>0</v>
      </c>
      <c r="J24" s="49">
        <f t="shared" si="1"/>
        <v>0</v>
      </c>
      <c r="K24" s="47">
        <f t="shared" si="1"/>
        <v>0</v>
      </c>
      <c r="L24" s="47">
        <f t="shared" si="1"/>
        <v>0</v>
      </c>
      <c r="M24" s="49">
        <f t="shared" si="1"/>
        <v>0</v>
      </c>
      <c r="N24" s="49">
        <f t="shared" si="1"/>
        <v>0</v>
      </c>
      <c r="O24" s="47">
        <f t="shared" si="1"/>
        <v>0</v>
      </c>
      <c r="P24" s="47">
        <f t="shared" si="1"/>
        <v>0</v>
      </c>
      <c r="Q24" s="49">
        <f t="shared" si="1"/>
        <v>0</v>
      </c>
      <c r="R24" s="49">
        <f t="shared" si="1"/>
        <v>0</v>
      </c>
      <c r="S24" s="47">
        <f t="shared" si="1"/>
        <v>0</v>
      </c>
      <c r="T24" s="47">
        <f t="shared" si="1"/>
        <v>0</v>
      </c>
      <c r="U24" s="49">
        <f t="shared" si="1"/>
        <v>0</v>
      </c>
      <c r="V24" s="49">
        <f t="shared" si="1"/>
        <v>0</v>
      </c>
      <c r="W24" s="47">
        <f t="shared" si="1"/>
        <v>0</v>
      </c>
      <c r="X24" s="47">
        <f t="shared" si="1"/>
        <v>0</v>
      </c>
      <c r="Y24" s="49">
        <f t="shared" si="1"/>
        <v>0</v>
      </c>
      <c r="Z24" s="49">
        <f t="shared" si="1"/>
        <v>0</v>
      </c>
      <c r="AA24" s="47">
        <f t="shared" si="1"/>
        <v>0</v>
      </c>
      <c r="AB24" s="47">
        <f t="shared" si="1"/>
        <v>0</v>
      </c>
      <c r="AC24" s="49">
        <f t="shared" si="1"/>
        <v>0</v>
      </c>
      <c r="AD24" s="49">
        <f t="shared" si="1"/>
        <v>0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URFA GÜCÜ SPOR </v>
      </c>
      <c r="B5" s="49">
        <f>IF(F!C6&gt;F!D6,AD$5,AE$5)</f>
        <v>0</v>
      </c>
      <c r="C5" s="49">
        <f>IF(F!C6=F!D6,AD$5,AE$5)</f>
        <v>1</v>
      </c>
      <c r="D5" s="49">
        <f>IF(F!C6&lt;F!D6,AD$5,AE$5)</f>
        <v>0</v>
      </c>
      <c r="E5" s="48" t="str">
        <f>T!B7</f>
        <v>V.ŞEHİR SANAYİ SPOR </v>
      </c>
      <c r="F5" s="49">
        <f>IF(F!D6&gt;F!C6,AD$5,AE$5)</f>
        <v>0</v>
      </c>
      <c r="G5" s="49">
        <f>IF(F!C6=F!D6,AD$5,AE$5)</f>
        <v>1</v>
      </c>
      <c r="H5" s="49">
        <f>IF(F!C6&gt;F!D6,AD$5,AE$5)</f>
        <v>0</v>
      </c>
      <c r="I5" s="53"/>
      <c r="J5" s="46" t="str">
        <f>T!B6</f>
        <v>SAMAK SPOR </v>
      </c>
      <c r="K5" s="47">
        <f>IF(F!H6&gt;F!I6,AD$5,AE$5)</f>
        <v>0</v>
      </c>
      <c r="L5" s="47">
        <f>IF(F!H6=F!I6,AD$5,AE$5)</f>
        <v>1</v>
      </c>
      <c r="M5" s="47">
        <f>IF(F!H6&lt;F!I6,AD$5,AE$5)</f>
        <v>0</v>
      </c>
      <c r="N5" s="46" t="str">
        <f>T!B10</f>
        <v>BAĞLARBAŞI SPOR </v>
      </c>
      <c r="O5" s="47">
        <f>IF(F!H6&lt;F!I6,AD$5,AE$5)</f>
        <v>0</v>
      </c>
      <c r="P5" s="47">
        <f>IF(F!H6=F!I6,AD$5,AE$5)</f>
        <v>1</v>
      </c>
      <c r="Q5" s="47">
        <f>IF(F!H6&gt;F!I6,AD$5,AE$5)</f>
        <v>0</v>
      </c>
      <c r="R5" s="65"/>
      <c r="S5" s="48" t="str">
        <f>T!B9</f>
        <v>ŞANLIPOLAT SPOR 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URFA GÜCÜ SPOR 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ŞANLIPOLAT SPOR </v>
      </c>
      <c r="B6" s="49">
        <f>IF(F!C7&gt;F!D7,AD$5,AE$5)</f>
        <v>0</v>
      </c>
      <c r="C6" s="49">
        <f>IF(F!C7=F!D7,AD$5,AE$5)</f>
        <v>1</v>
      </c>
      <c r="D6" s="49">
        <f>IF(F!C7&lt;F!D7,AD$5,AE$5)</f>
        <v>0</v>
      </c>
      <c r="E6" s="48" t="str">
        <f>T!B6</f>
        <v>SAMAK SPOR </v>
      </c>
      <c r="F6" s="49">
        <f>IF(F!D7&gt;F!C7,AD$5,AE$5)</f>
        <v>0</v>
      </c>
      <c r="G6" s="49">
        <f>IF(F!C7=F!D7,AD$5,AE$5)</f>
        <v>1</v>
      </c>
      <c r="H6" s="49">
        <f>IF(F!C7&gt;F!D7,AD$5,AE$5)</f>
        <v>0</v>
      </c>
      <c r="I6" s="53"/>
      <c r="J6" s="46" t="str">
        <f>T!B7</f>
        <v>V.ŞEHİR SANAYİ SPOR </v>
      </c>
      <c r="K6" s="47">
        <f>IF(F!H7&gt;F!I7,AD$5,AE$5)</f>
        <v>0</v>
      </c>
      <c r="L6" s="47">
        <f>IF(F!H7=F!I7,AD$5,AE$5)</f>
        <v>1</v>
      </c>
      <c r="M6" s="47">
        <f>IF(F!H7&lt;F!I7,AD$5,AE$5)</f>
        <v>0</v>
      </c>
      <c r="N6" s="46" t="str">
        <f>T!B9</f>
        <v>ŞANLIPOLAT SPOR </v>
      </c>
      <c r="O6" s="47">
        <f>IF(F!H7&lt;F!I7,AD$5,AE$5)</f>
        <v>0</v>
      </c>
      <c r="P6" s="47">
        <f>IF(F!H7=F!I7,AD$5,AE$5)</f>
        <v>1</v>
      </c>
      <c r="Q6" s="47">
        <f>IF(F!H7&gt;F!I7,AD$5,AE$5)</f>
        <v>0</v>
      </c>
      <c r="R6" s="65"/>
      <c r="S6" s="48" t="str">
        <f>T!B10</f>
        <v>BAĞLARBAŞI SPOR 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V.ŞEHİR SANAYİ SPOR 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BAĞLARBAŞI SPOR </v>
      </c>
      <c r="B7" s="49">
        <f>IF(F!C8&gt;F!D8,AD$5,AE$5)</f>
        <v>0</v>
      </c>
      <c r="C7" s="49">
        <f>IF(F!C8=F!D8,AD$5,AE$5)</f>
        <v>1</v>
      </c>
      <c r="D7" s="49">
        <f>IF(F!C8&lt;F!D8,AD$5,AE$5)</f>
        <v>0</v>
      </c>
      <c r="E7" s="48" t="str">
        <f>T!B12</f>
        <v>SEFA SPOR </v>
      </c>
      <c r="F7" s="49">
        <f>IF(F!D8&gt;F!C8,AD$5,AE$5)</f>
        <v>0</v>
      </c>
      <c r="G7" s="49">
        <f>IF(F!C8=F!D8,AD$5,AE$5)</f>
        <v>1</v>
      </c>
      <c r="H7" s="49">
        <f>IF(F!C8&gt;F!D8,AD$5,AE$5)</f>
        <v>0</v>
      </c>
      <c r="I7" s="53"/>
      <c r="J7" s="46" t="str">
        <f>T!B12</f>
        <v>SEFA SPOR </v>
      </c>
      <c r="K7" s="47">
        <f>IF(F!H8&gt;F!I8,AD$5,AE$5)</f>
        <v>0</v>
      </c>
      <c r="L7" s="47">
        <f>IF(F!H8=F!I8,AD$5,AE$5)</f>
        <v>1</v>
      </c>
      <c r="M7" s="47">
        <f>IF(F!H8&lt;F!I8,AD$5,AE$5)</f>
        <v>0</v>
      </c>
      <c r="N7" s="46" t="str">
        <f>T!B11</f>
        <v>KENDİR SPOR </v>
      </c>
      <c r="O7" s="47">
        <f>IF(F!H8&lt;F!I8,AD$5,AE$5)</f>
        <v>0</v>
      </c>
      <c r="P7" s="47">
        <f>IF(F!H8=F!I8,AD$5,AE$5)</f>
        <v>1</v>
      </c>
      <c r="Q7" s="47">
        <f>IF(F!H8&gt;F!I8,AD$5,AE$5)</f>
        <v>0</v>
      </c>
      <c r="R7" s="65"/>
      <c r="S7" s="48" t="str">
        <f>T!B11</f>
        <v>KENDİR SPOR 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SAMAK SPOR 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KENDİR SPOR </v>
      </c>
      <c r="B8" s="49">
        <f>IF(F!C9&gt;F!D9,AD$5,AE$5)</f>
        <v>0</v>
      </c>
      <c r="C8" s="49">
        <f>IF(F!C9=F!D9,AD$5,AE$5)</f>
        <v>1</v>
      </c>
      <c r="D8" s="49">
        <f>IF(F!C9&lt;F!D9,AD$5,AE$5)</f>
        <v>0</v>
      </c>
      <c r="E8" s="48" t="str">
        <f>T!B13</f>
        <v>ŞANLIFIRAT SPOR </v>
      </c>
      <c r="F8" s="49">
        <f>IF(F!D9&gt;F!C9,AD$5,AE$5)</f>
        <v>0</v>
      </c>
      <c r="G8" s="49">
        <f>IF(F!C9=F!D9,AD$5,AE$5)</f>
        <v>1</v>
      </c>
      <c r="H8" s="49">
        <f>IF(F!C9&gt;F!D9,AD$5,AE$5)</f>
        <v>0</v>
      </c>
      <c r="I8" s="53"/>
      <c r="J8" s="46" t="str">
        <f>T!B13</f>
        <v>ŞANLIFIRAT SPOR </v>
      </c>
      <c r="K8" s="47">
        <f>IF(F!H9&gt;F!I9,AD$5,AE$5)</f>
        <v>0</v>
      </c>
      <c r="L8" s="47">
        <f>IF(F!H9=F!I9,AD$5,AE$5)</f>
        <v>1</v>
      </c>
      <c r="M8" s="47">
        <f>IF(F!H9&lt;F!I9,AD$5,AE$5)</f>
        <v>0</v>
      </c>
      <c r="N8" s="46" t="str">
        <f>T!B8</f>
        <v>URFA GÜCÜ SPOR </v>
      </c>
      <c r="O8" s="47">
        <f>IF(F!H9&lt;F!I9,AD$5,AE$5)</f>
        <v>0</v>
      </c>
      <c r="P8" s="47">
        <f>IF(F!H9=F!I9,AD$5,AE$5)</f>
        <v>1</v>
      </c>
      <c r="Q8" s="47">
        <f>IF(F!H9&gt;F!I9,AD$5,AE$5)</f>
        <v>0</v>
      </c>
      <c r="R8" s="65"/>
      <c r="S8" s="48" t="str">
        <f>T!B12</f>
        <v>SEFA SPOR </v>
      </c>
      <c r="T8" s="49">
        <f>IF(F!M9&gt;F!N9,AD$5,AE$5)</f>
        <v>0</v>
      </c>
      <c r="U8" s="49">
        <f>IF(F!M9=F!N9,AD$5,AE$5)</f>
        <v>1</v>
      </c>
      <c r="V8" s="49">
        <f>IF(F!M9&lt;F!N9,AD$5,AE$5)</f>
        <v>0</v>
      </c>
      <c r="W8" s="48" t="str">
        <f>T!B13</f>
        <v>ŞANLIFIRAT SPOR </v>
      </c>
      <c r="X8" s="49">
        <f>IF(F!M9&lt;F!N9,AD$5,AE$5)</f>
        <v>0</v>
      </c>
      <c r="Y8" s="49">
        <f>IF(F!M9=F!N9,AD$5,AE$5)</f>
        <v>1</v>
      </c>
      <c r="Z8" s="49">
        <f>IF(F!M9&gt;F!N9,AD$5,AE$5)</f>
        <v>0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SAMAK SPOR 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SEFA SPOR 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BAĞLARBAŞI SPOR 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ŞANLIPOLAT SPOR 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V.ŞEHİR SANAYİ SPOR 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SAMAK SPOR 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V.ŞEHİR SANAYİ SPOR 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KENDİR SPOR 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KENDİR SPOR 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URFA GÜCÜ SPOR 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URFA GÜCÜ SPOR 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SEFA SPOR 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URFA GÜCÜ SPOR 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BAĞLARBAŞI SPOR 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SEFA SPOR 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V.ŞEHİR SANAYİ SPOR 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ŞANLIPOLAT SPOR 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KENDİR SPOR 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ŞANLIFIRAT SPOR 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ŞANLIPOLAT SPOR 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ŞANLIFIRAT SPOR 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SAMAK SPOR 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BAĞLARBAŞI SPOR 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ŞANLIFIRAT SPOR 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SAMAK SPOR 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URFA GÜCÜ SPOR 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V.ŞEHİR SANAYİ SPOR 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URFA GÜCÜ SPOR 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BAĞLARBAŞI SPOR 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SAMAK SPOR 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KENDİR SPOR 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BAĞLARBAŞI SPOR 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SAMAK SPOR 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ŞANLIPOLAT SPOR 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ŞANLIPOLAT SPOR 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V.ŞEHİR SANAYİ SPOR 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SEFA SPOR 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ŞANLIPOLAT SPOR 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SEFA SPOR 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BAĞLARBAŞI SPOR 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KENDİR SPOR 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SEFA SPOR 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ŞANLIFIRAT SPOR 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V.ŞEHİR SANAYİ SPOR 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ŞANLIFIRAT SPOR 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KENDİR SPOR 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URFA GÜCÜ SPOR 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ŞANLIFIRAT SPOR 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URFA GÜCÜ SPOR 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ŞANLIPOLAT SPOR 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SEFA SPOR 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SAMAK SPOR 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ŞANLIPOLAT SPOR 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BAĞLARBAŞI SPOR 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V.ŞEHİR SANAYİ SPOR 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BAĞLARBAŞI SPOR 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KENDİR SPOR 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V.ŞEHİR SANAYİ SPOR 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URFA GÜCÜ SPOR 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KENDİR SPOR 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SAMAK SPOR 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KENDİR SPOR 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BAĞLARBAŞI SPOR 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URFA GÜCÜ SPOR 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V.ŞEHİR SANAYİ SPOR 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SEFA SPOR 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ŞANLIFIRAT SPOR 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SEFA SPOR 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ŞANLIPOLAT SPOR 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ŞANLIFIRAT SPOR 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SAMAK SPOR 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ŞANLIFIRAT SPOR 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SAMAK SPOR 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V.ŞEHİR SANAYİ SPOR 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URFA GÜCÜ SPOR 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SAMAK SPOR 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SEFA SPOR 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URFA GÜCÜ SPOR 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BAĞLARBAŞI SPOR 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KENDİR SPOR 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KENDİR SPOR 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ŞANLIPOLAT SPOR 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ŞANLIPOLAT SPOR 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SEFA SPOR 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ŞANLIFIRAT SPOR 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BAĞLARBAŞI SPOR 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V.ŞEHİR SANAYİ SPOR 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ŞANLIFIRAT SPOR 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">
        <v>67</v>
      </c>
      <c r="B6" s="52" t="str">
        <f>'P '!E5</f>
        <v>V.ŞEHİR SANAYİ SPOR </v>
      </c>
      <c r="C6" s="96">
        <f>T!C8</f>
        <v>0</v>
      </c>
      <c r="D6" s="96">
        <f>T!C7</f>
        <v>0</v>
      </c>
      <c r="E6" s="53"/>
      <c r="F6" s="52" t="str">
        <f>'P '!J5</f>
        <v>SAMAK SPOR </v>
      </c>
      <c r="G6" s="52" t="s">
        <v>63</v>
      </c>
      <c r="H6" s="96">
        <f>T!D6</f>
        <v>0</v>
      </c>
      <c r="I6" s="96">
        <f>T!D10</f>
        <v>0</v>
      </c>
      <c r="J6" s="78"/>
      <c r="K6" s="52" t="s">
        <v>62</v>
      </c>
      <c r="L6" s="52" t="s">
        <v>64</v>
      </c>
      <c r="M6" s="96">
        <f>T!E9</f>
        <v>0</v>
      </c>
      <c r="N6" s="96">
        <f>T!E8</f>
        <v>0</v>
      </c>
    </row>
    <row r="7" spans="1:14" ht="21" customHeight="1">
      <c r="A7" s="52" t="s">
        <v>63</v>
      </c>
      <c r="B7" s="52" t="s">
        <v>66</v>
      </c>
      <c r="C7" s="96">
        <f>T!C9</f>
        <v>0</v>
      </c>
      <c r="D7" s="96">
        <f>T!C6</f>
        <v>0</v>
      </c>
      <c r="E7" s="53"/>
      <c r="F7" s="52" t="s">
        <v>64</v>
      </c>
      <c r="G7" s="52" t="s">
        <v>67</v>
      </c>
      <c r="H7" s="96">
        <f>T!D7</f>
        <v>0</v>
      </c>
      <c r="I7" s="96">
        <f>T!D9</f>
        <v>0</v>
      </c>
      <c r="J7" s="78"/>
      <c r="K7" s="52" t="str">
        <f>'P '!S6</f>
        <v>BAĞLARBAŞI SPOR </v>
      </c>
      <c r="L7" s="52" t="s">
        <v>61</v>
      </c>
      <c r="M7" s="96">
        <f>T!E10</f>
        <v>0</v>
      </c>
      <c r="N7" s="96">
        <f>T!E7</f>
        <v>0</v>
      </c>
    </row>
    <row r="8" spans="1:14" ht="21" customHeight="1">
      <c r="A8" s="52" t="str">
        <f>'P '!A7</f>
        <v>BAĞLARBAŞI SPOR </v>
      </c>
      <c r="B8" s="52" t="s">
        <v>64</v>
      </c>
      <c r="C8" s="96">
        <f>T!C10</f>
        <v>0</v>
      </c>
      <c r="D8" s="96">
        <f>T!C12</f>
        <v>0</v>
      </c>
      <c r="E8" s="53"/>
      <c r="F8" s="52" t="s">
        <v>66</v>
      </c>
      <c r="G8" s="52" t="s">
        <v>65</v>
      </c>
      <c r="H8" s="96">
        <f>T!D12</f>
        <v>0</v>
      </c>
      <c r="I8" s="96">
        <f>T!D11</f>
        <v>0</v>
      </c>
      <c r="J8" s="78"/>
      <c r="K8" s="52" t="s">
        <v>67</v>
      </c>
      <c r="L8" s="52" t="s">
        <v>66</v>
      </c>
      <c r="M8" s="96">
        <f>T!E11</f>
        <v>0</v>
      </c>
      <c r="N8" s="96">
        <f>T!E6</f>
        <v>0</v>
      </c>
    </row>
    <row r="9" spans="1:14" ht="21" customHeight="1">
      <c r="A9" s="52" t="s">
        <v>61</v>
      </c>
      <c r="B9" s="52" t="str">
        <f>'P '!E8</f>
        <v>ŞANLIFIRAT SPOR </v>
      </c>
      <c r="C9" s="96">
        <f>T!C11</f>
        <v>0</v>
      </c>
      <c r="D9" s="96">
        <f>T!C13</f>
        <v>0</v>
      </c>
      <c r="E9" s="53"/>
      <c r="F9" s="52" t="s">
        <v>62</v>
      </c>
      <c r="G9" s="52" t="s">
        <v>68</v>
      </c>
      <c r="H9" s="96">
        <f>T!D13</f>
        <v>0</v>
      </c>
      <c r="I9" s="96">
        <f>T!D8</f>
        <v>0</v>
      </c>
      <c r="J9" s="78"/>
      <c r="K9" s="52" t="s">
        <v>63</v>
      </c>
      <c r="L9" s="52" t="str">
        <f>'P '!W8</f>
        <v>ŞANLIFIRAT SPOR </v>
      </c>
      <c r="M9" s="96">
        <f>T!E12</f>
        <v>0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">
        <v>63</v>
      </c>
      <c r="B14" s="52" t="s">
        <v>65</v>
      </c>
      <c r="C14" s="96">
        <f>T!F6</f>
        <v>0</v>
      </c>
      <c r="D14" s="96">
        <f>T!F12</f>
        <v>0</v>
      </c>
      <c r="E14" s="53"/>
      <c r="F14" s="52" t="str">
        <f>'P '!J13</f>
        <v>BAĞLARBAŞI SPOR </v>
      </c>
      <c r="G14" s="52" t="str">
        <f>'P '!N13</f>
        <v>ŞANLIPOLAT SPOR </v>
      </c>
      <c r="H14" s="96">
        <f>T!G10</f>
        <v>0</v>
      </c>
      <c r="I14" s="96">
        <f>T!G9</f>
        <v>0</v>
      </c>
      <c r="J14" s="78"/>
      <c r="K14" s="52" t="str">
        <f>'P '!S13</f>
        <v>V.ŞEHİR SANAYİ SPOR </v>
      </c>
      <c r="L14" s="52" t="str">
        <f>'P '!W13</f>
        <v>SAMAK SPOR </v>
      </c>
      <c r="M14" s="96">
        <f>T!H7</f>
        <v>0</v>
      </c>
      <c r="N14" s="96">
        <f>T!H6</f>
        <v>0</v>
      </c>
    </row>
    <row r="15" spans="1:14" ht="21" customHeight="1">
      <c r="A15" s="52" t="s">
        <v>66</v>
      </c>
      <c r="B15" s="52" t="s">
        <v>62</v>
      </c>
      <c r="C15" s="96">
        <f>T!F7</f>
        <v>0</v>
      </c>
      <c r="D15" s="96">
        <f>T!F11</f>
        <v>0</v>
      </c>
      <c r="E15" s="53"/>
      <c r="F15" s="52" t="str">
        <f>'P '!J14</f>
        <v>KENDİR SPOR </v>
      </c>
      <c r="G15" s="52" t="str">
        <f>'P '!N14</f>
        <v>URFA GÜCÜ SPOR </v>
      </c>
      <c r="H15" s="96">
        <f>T!G11</f>
        <v>0</v>
      </c>
      <c r="I15" s="96">
        <f>T!G8</f>
        <v>0</v>
      </c>
      <c r="J15" s="78"/>
      <c r="K15" s="52" t="str">
        <f>'P '!S14</f>
        <v>URFA GÜCÜ SPOR </v>
      </c>
      <c r="L15" s="52" t="str">
        <f>'P '!W14</f>
        <v>SEFA SPOR </v>
      </c>
      <c r="M15" s="96">
        <f>T!H8</f>
        <v>0</v>
      </c>
      <c r="N15" s="96">
        <f>T!H12</f>
        <v>0</v>
      </c>
    </row>
    <row r="16" spans="1:14" ht="21" customHeight="1">
      <c r="A16" s="52" t="s">
        <v>61</v>
      </c>
      <c r="B16" s="52" t="s">
        <v>67</v>
      </c>
      <c r="C16" s="96">
        <f>T!F8</f>
        <v>0</v>
      </c>
      <c r="D16" s="96">
        <f>T!F10</f>
        <v>0</v>
      </c>
      <c r="E16" s="53"/>
      <c r="F16" s="52" t="str">
        <f>'P '!J15</f>
        <v>SEFA SPOR </v>
      </c>
      <c r="G16" s="52" t="str">
        <f>'P '!N15</f>
        <v>V.ŞEHİR SANAYİ SPOR </v>
      </c>
      <c r="H16" s="96">
        <f>T!G12</f>
        <v>0</v>
      </c>
      <c r="I16" s="96">
        <f>T!G7</f>
        <v>0</v>
      </c>
      <c r="J16" s="78"/>
      <c r="K16" s="52" t="str">
        <f>'P '!S15</f>
        <v>ŞANLIPOLAT SPOR </v>
      </c>
      <c r="L16" s="52" t="str">
        <f>'P '!W15</f>
        <v>KENDİR SPOR </v>
      </c>
      <c r="M16" s="96">
        <f>T!H9</f>
        <v>0</v>
      </c>
      <c r="N16" s="96">
        <f>T!H11</f>
        <v>0</v>
      </c>
    </row>
    <row r="17" spans="1:14" ht="21" customHeight="1">
      <c r="A17" s="52" t="s">
        <v>64</v>
      </c>
      <c r="B17" s="52" t="str">
        <f>'P '!E16</f>
        <v>ŞANLIPOLAT SPOR </v>
      </c>
      <c r="C17" s="96">
        <f>T!F13</f>
        <v>0</v>
      </c>
      <c r="D17" s="96">
        <f>T!F9</f>
        <v>0</v>
      </c>
      <c r="E17" s="53"/>
      <c r="F17" s="52" t="str">
        <f>'P '!J16</f>
        <v>ŞANLIFIRAT SPOR </v>
      </c>
      <c r="G17" s="52" t="str">
        <f>'P '!N16</f>
        <v>SAMAK SPOR </v>
      </c>
      <c r="H17" s="96">
        <f>T!G13</f>
        <v>0</v>
      </c>
      <c r="I17" s="96">
        <f>T!G6</f>
        <v>0</v>
      </c>
      <c r="J17" s="78"/>
      <c r="K17" s="52" t="str">
        <f>'P '!S16</f>
        <v>BAĞLARBAŞI SPOR </v>
      </c>
      <c r="L17" s="52" t="str">
        <f>'P '!W16</f>
        <v>ŞANLIFIRAT SPOR 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SAMAK SPOR </v>
      </c>
      <c r="B22" s="52" t="str">
        <f>'P '!E21</f>
        <v>URFA GÜCÜ SPOR </v>
      </c>
      <c r="C22" s="96">
        <f>T!I6</f>
        <v>0</v>
      </c>
      <c r="D22" s="96">
        <f>T!I8</f>
        <v>0</v>
      </c>
      <c r="E22" s="56"/>
      <c r="F22" s="52" t="str">
        <f>'P '!J21</f>
        <v>V.ŞEHİR SANAYİ SPOR </v>
      </c>
      <c r="G22" s="52" t="str">
        <f>'P '!N21</f>
        <v>URFA GÜCÜ SPOR </v>
      </c>
      <c r="H22" s="96">
        <f>T!J7</f>
        <v>0</v>
      </c>
      <c r="I22" s="96">
        <f>T!J8</f>
        <v>0</v>
      </c>
      <c r="J22" s="78"/>
      <c r="K22" s="52" t="str">
        <f>'P '!S21</f>
        <v>BAĞLARBAŞI SPOR </v>
      </c>
      <c r="L22" s="52" t="str">
        <f>'P '!W21</f>
        <v>SAMAK SPOR 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KENDİR SPOR </v>
      </c>
      <c r="B23" s="52" t="str">
        <f>'P '!E22</f>
        <v>BAĞLARBAŞI SPOR </v>
      </c>
      <c r="C23" s="96">
        <f>T!I11</f>
        <v>0</v>
      </c>
      <c r="D23" s="96">
        <f>T!I10</f>
        <v>0</v>
      </c>
      <c r="E23" s="56"/>
      <c r="F23" s="52" t="str">
        <f>'P '!J22</f>
        <v>SAMAK SPOR </v>
      </c>
      <c r="G23" s="52" t="str">
        <f>'P '!N22</f>
        <v>ŞANLIPOLAT SPOR </v>
      </c>
      <c r="H23" s="96">
        <f>T!J6</f>
        <v>0</v>
      </c>
      <c r="I23" s="96">
        <f>T!J9</f>
        <v>0</v>
      </c>
      <c r="J23" s="78"/>
      <c r="K23" s="52" t="str">
        <f>'P '!S22</f>
        <v>ŞANLIPOLAT SPOR </v>
      </c>
      <c r="L23" s="52" t="str">
        <f>'P '!W22</f>
        <v>V.ŞEHİR SANAYİ SPOR 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SEFA SPOR </v>
      </c>
      <c r="B24" s="52" t="str">
        <f>'P '!E23</f>
        <v>ŞANLIPOLAT SPOR </v>
      </c>
      <c r="C24" s="96">
        <f>T!I12</f>
        <v>0</v>
      </c>
      <c r="D24" s="96">
        <f>T!I9</f>
        <v>0</v>
      </c>
      <c r="E24" s="56"/>
      <c r="F24" s="52" t="str">
        <f>'P '!J23</f>
        <v>SEFA SPOR </v>
      </c>
      <c r="G24" s="52" t="str">
        <f>'P '!N23</f>
        <v>BAĞLARBAŞI SPOR </v>
      </c>
      <c r="H24" s="96">
        <f>T!J12</f>
        <v>0</v>
      </c>
      <c r="I24" s="96">
        <f>T!J10</f>
        <v>0</v>
      </c>
      <c r="J24" s="78"/>
      <c r="K24" s="52" t="str">
        <f>'P '!S23</f>
        <v>KENDİR SPOR </v>
      </c>
      <c r="L24" s="52" t="str">
        <f>'P '!W23</f>
        <v>SEFA SPOR 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ŞANLIFIRAT SPOR </v>
      </c>
      <c r="B25" s="52" t="str">
        <f>'P '!E24</f>
        <v>V.ŞEHİR SANAYİ SPOR </v>
      </c>
      <c r="C25" s="96">
        <f>T!I13</f>
        <v>0</v>
      </c>
      <c r="D25" s="96">
        <f>T!I7</f>
        <v>0</v>
      </c>
      <c r="E25" s="56"/>
      <c r="F25" s="52" t="str">
        <f>'P '!J24</f>
        <v>ŞANLIFIRAT SPOR </v>
      </c>
      <c r="G25" s="52" t="str">
        <f>'P '!N24</f>
        <v>KENDİR SPOR </v>
      </c>
      <c r="H25" s="96">
        <f>T!J13</f>
        <v>0</v>
      </c>
      <c r="I25" s="96">
        <f>T!J11</f>
        <v>0</v>
      </c>
      <c r="J25" s="78"/>
      <c r="K25" s="52" t="str">
        <f>'P '!S24</f>
        <v>URFA GÜCÜ SPOR </v>
      </c>
      <c r="L25" s="52" t="str">
        <f>'P '!W24</f>
        <v>ŞANLIFIRAT SPOR 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URFA GÜCÜ SPOR </v>
      </c>
      <c r="B30" s="52" t="str">
        <f>'P '!E29</f>
        <v>ŞANLIPOLAT SPOR </v>
      </c>
      <c r="C30" s="96">
        <f>T!L8</f>
        <v>0</v>
      </c>
      <c r="D30" s="96">
        <f>T!L9</f>
        <v>0</v>
      </c>
      <c r="E30" s="55"/>
      <c r="F30" s="52" t="str">
        <f>'P '!J29</f>
        <v>SEFA SPOR </v>
      </c>
      <c r="G30" s="52" t="str">
        <f>'P '!N29</f>
        <v>SAMAK SPOR </v>
      </c>
      <c r="H30" s="96">
        <f>T!M12</f>
        <v>0</v>
      </c>
      <c r="I30" s="96">
        <f>T!M6</f>
        <v>0</v>
      </c>
      <c r="J30" s="78"/>
      <c r="K30" s="52" t="str">
        <f>'P '!S29</f>
        <v>ŞANLIPOLAT SPOR </v>
      </c>
      <c r="L30" s="52" t="str">
        <f>'P '!W29</f>
        <v>BAĞLARBAŞI SPOR 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V.ŞEHİR SANAYİ SPOR </v>
      </c>
      <c r="B31" s="52" t="str">
        <f>'P '!E30</f>
        <v>BAĞLARBAŞI SPOR </v>
      </c>
      <c r="C31" s="96">
        <f>T!L7</f>
        <v>0</v>
      </c>
      <c r="D31" s="96">
        <f>T!L10</f>
        <v>0</v>
      </c>
      <c r="E31" s="53"/>
      <c r="F31" s="52" t="str">
        <f>'P '!J30</f>
        <v>KENDİR SPOR </v>
      </c>
      <c r="G31" s="52" t="str">
        <f>'P '!N30</f>
        <v>V.ŞEHİR SANAYİ SPOR </v>
      </c>
      <c r="H31" s="96">
        <f>T!M11</f>
        <v>0</v>
      </c>
      <c r="I31" s="96">
        <f>T!M7</f>
        <v>0</v>
      </c>
      <c r="J31" s="78"/>
      <c r="K31" s="52" t="str">
        <f>'P '!S30</f>
        <v>URFA GÜCÜ SPOR </v>
      </c>
      <c r="L31" s="52" t="str">
        <f>'P '!W30</f>
        <v>KENDİR SPOR 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SAMAK SPOR </v>
      </c>
      <c r="B32" s="52" t="str">
        <f>'P '!E31</f>
        <v>KENDİR SPOR </v>
      </c>
      <c r="C32" s="96">
        <f>T!L6</f>
        <v>0</v>
      </c>
      <c r="D32" s="96">
        <f>T!L11</f>
        <v>0</v>
      </c>
      <c r="E32" s="53"/>
      <c r="F32" s="52" t="str">
        <f>'P '!J31</f>
        <v>BAĞLARBAŞI SPOR </v>
      </c>
      <c r="G32" s="52" t="str">
        <f>'P '!N31</f>
        <v>URFA GÜCÜ SPOR </v>
      </c>
      <c r="H32" s="96">
        <f>T!M10</f>
        <v>0</v>
      </c>
      <c r="I32" s="96">
        <f>T!M8</f>
        <v>0</v>
      </c>
      <c r="J32" s="78"/>
      <c r="K32" s="52" t="str">
        <f>'P '!S31</f>
        <v>V.ŞEHİR SANAYİ SPOR </v>
      </c>
      <c r="L32" s="52" t="str">
        <f>'P '!W31</f>
        <v>SEFA SPOR 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ŞANLIFIRAT SPOR </v>
      </c>
      <c r="B33" s="52" t="str">
        <f>'P '!E32</f>
        <v>SEFA SPOR </v>
      </c>
      <c r="C33" s="96">
        <f>T!L13</f>
        <v>0</v>
      </c>
      <c r="D33" s="96">
        <f>T!L12</f>
        <v>0</v>
      </c>
      <c r="E33" s="53"/>
      <c r="F33" s="52" t="str">
        <f>'P '!J32</f>
        <v>ŞANLIPOLAT SPOR </v>
      </c>
      <c r="G33" s="52" t="str">
        <f>'P '!N32</f>
        <v>ŞANLIFIRAT SPOR </v>
      </c>
      <c r="H33" s="96">
        <f>T!M9</f>
        <v>0</v>
      </c>
      <c r="I33" s="96">
        <f>T!M13</f>
        <v>0</v>
      </c>
      <c r="J33" s="78"/>
      <c r="K33" s="52" t="str">
        <f>'P '!S32</f>
        <v>SAMAK SPOR </v>
      </c>
      <c r="L33" s="52" t="str">
        <f>'P '!W32</f>
        <v>ŞANLIFIRAT SPOR 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SAMAK SPOR </v>
      </c>
      <c r="B38" s="52" t="str">
        <f>'P '!E37</f>
        <v>V.ŞEHİR SANAYİ SPOR </v>
      </c>
      <c r="C38" s="96">
        <f>T!O6</f>
        <v>0</v>
      </c>
      <c r="D38" s="96">
        <f>T!O7</f>
        <v>0</v>
      </c>
      <c r="E38" s="53"/>
      <c r="F38" s="52" t="str">
        <f>'P '!J37</f>
        <v>URFA GÜCÜ SPOR </v>
      </c>
      <c r="G38" s="52" t="str">
        <f>'P '!N37</f>
        <v>SAMAK SPOR 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SEFA SPOR </v>
      </c>
      <c r="B39" s="52" t="str">
        <f>'P '!E38</f>
        <v>URFA GÜCÜ SPOR </v>
      </c>
      <c r="C39" s="96">
        <f>T!O12</f>
        <v>0</v>
      </c>
      <c r="D39" s="96">
        <f>T!O8</f>
        <v>0</v>
      </c>
      <c r="E39" s="53"/>
      <c r="F39" s="52" t="str">
        <f>'P '!J38</f>
        <v>BAĞLARBAŞI SPOR </v>
      </c>
      <c r="G39" s="52" t="str">
        <f>'P '!N38</f>
        <v>KENDİR SPOR 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KENDİR SPOR </v>
      </c>
      <c r="B40" s="52" t="str">
        <f>'P '!E39</f>
        <v>ŞANLIPOLAT SPOR </v>
      </c>
      <c r="C40" s="96">
        <f>T!O11</f>
        <v>0</v>
      </c>
      <c r="D40" s="96">
        <f>T!O9</f>
        <v>0</v>
      </c>
      <c r="E40" s="56"/>
      <c r="F40" s="52" t="str">
        <f>'P '!J39</f>
        <v>ŞANLIPOLAT SPOR </v>
      </c>
      <c r="G40" s="52" t="str">
        <f>'P '!N39</f>
        <v>SEFA SPOR 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ŞANLIFIRAT SPOR </v>
      </c>
      <c r="B41" s="52" t="str">
        <f>'P '!E40</f>
        <v>BAĞLARBAŞI SPOR </v>
      </c>
      <c r="C41" s="96">
        <f>T!O13</f>
        <v>0</v>
      </c>
      <c r="D41" s="96">
        <f>T!O10</f>
        <v>0</v>
      </c>
      <c r="E41" s="55"/>
      <c r="F41" s="52" t="str">
        <f>'P '!J40</f>
        <v>V.ŞEHİR SANAYİ SPOR </v>
      </c>
      <c r="G41" s="52" t="str">
        <f>'P '!N40</f>
        <v>ŞANLIFIRAT SPOR 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3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">
        <v>79</v>
      </c>
      <c r="C5" s="190" t="str">
        <f>F!B6</f>
        <v>V.ŞEHİR SANAYİ SPOR </v>
      </c>
      <c r="D5" s="190"/>
      <c r="E5" s="190"/>
      <c r="F5" s="190"/>
      <c r="G5" s="190"/>
      <c r="H5" s="190"/>
      <c r="I5" s="24">
        <v>2</v>
      </c>
      <c r="J5" s="24">
        <v>8</v>
      </c>
    </row>
    <row r="6" spans="1:10" ht="30" customHeight="1">
      <c r="A6" s="23">
        <v>2</v>
      </c>
      <c r="B6" s="81" t="s">
        <v>80</v>
      </c>
      <c r="C6" s="190" t="s">
        <v>65</v>
      </c>
      <c r="D6" s="190"/>
      <c r="E6" s="190"/>
      <c r="F6" s="190"/>
      <c r="G6" s="190"/>
      <c r="H6" s="190"/>
      <c r="I6" s="24">
        <v>0</v>
      </c>
      <c r="J6" s="24">
        <v>5</v>
      </c>
    </row>
    <row r="7" spans="1:10" ht="30" customHeight="1">
      <c r="A7" s="23">
        <v>3</v>
      </c>
      <c r="B7" s="81" t="s">
        <v>81</v>
      </c>
      <c r="C7" s="190" t="s">
        <v>77</v>
      </c>
      <c r="D7" s="190"/>
      <c r="E7" s="190"/>
      <c r="F7" s="190"/>
      <c r="G7" s="190"/>
      <c r="H7" s="190"/>
      <c r="I7" s="24">
        <v>2</v>
      </c>
      <c r="J7" s="24">
        <v>1</v>
      </c>
    </row>
    <row r="8" spans="1:10" ht="30" customHeight="1">
      <c r="A8" s="23">
        <v>4</v>
      </c>
      <c r="B8" s="81" t="s">
        <v>82</v>
      </c>
      <c r="C8" s="190" t="str">
        <f>F!B9</f>
        <v>ŞANLIFIRAT SPOR </v>
      </c>
      <c r="D8" s="190"/>
      <c r="E8" s="190"/>
      <c r="F8" s="190"/>
      <c r="G8" s="190"/>
      <c r="H8" s="190"/>
      <c r="I8" s="24">
        <f>F!C9</f>
        <v>0</v>
      </c>
      <c r="J8" s="24">
        <v>4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72</v>
      </c>
      <c r="C12" s="26">
        <f aca="true" t="shared" si="0" ref="C12:C19">D12+E12+F12</f>
        <v>1</v>
      </c>
      <c r="D12" s="25">
        <v>1</v>
      </c>
      <c r="E12" s="25">
        <v>0</v>
      </c>
      <c r="F12" s="25">
        <v>0</v>
      </c>
      <c r="G12" s="25">
        <v>8</v>
      </c>
      <c r="H12" s="25">
        <v>2</v>
      </c>
      <c r="I12" s="26">
        <f aca="true" t="shared" si="1" ref="I12:I19">(D12*3)+(E12*1)+(F12*0)</f>
        <v>3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">
        <v>71</v>
      </c>
      <c r="C13" s="26">
        <f t="shared" si="0"/>
        <v>1</v>
      </c>
      <c r="D13" s="25">
        <v>1</v>
      </c>
      <c r="E13" s="25">
        <v>0</v>
      </c>
      <c r="F13" s="25">
        <v>0</v>
      </c>
      <c r="G13" s="25">
        <v>5</v>
      </c>
      <c r="H13" s="25">
        <v>0</v>
      </c>
      <c r="I13" s="26">
        <f t="shared" si="1"/>
        <v>3</v>
      </c>
      <c r="J13" s="26">
        <f t="shared" si="2"/>
        <v>5</v>
      </c>
    </row>
    <row r="14" spans="1:10" ht="30" customHeight="1">
      <c r="A14" s="26">
        <v>3</v>
      </c>
      <c r="B14" s="41" t="s">
        <v>83</v>
      </c>
      <c r="C14" s="26">
        <f t="shared" si="0"/>
        <v>1</v>
      </c>
      <c r="D14" s="25">
        <v>1</v>
      </c>
      <c r="E14" s="25">
        <v>0</v>
      </c>
      <c r="F14" s="25">
        <v>0</v>
      </c>
      <c r="G14" s="25">
        <v>4</v>
      </c>
      <c r="H14" s="25">
        <v>0</v>
      </c>
      <c r="I14" s="26">
        <f t="shared" si="1"/>
        <v>3</v>
      </c>
      <c r="J14" s="26">
        <f t="shared" si="2"/>
        <v>4</v>
      </c>
    </row>
    <row r="15" spans="1:10" ht="30" customHeight="1">
      <c r="A15" s="26">
        <v>4</v>
      </c>
      <c r="B15" s="41" t="s">
        <v>75</v>
      </c>
      <c r="C15" s="26">
        <f t="shared" si="0"/>
        <v>1</v>
      </c>
      <c r="D15" s="25">
        <v>1</v>
      </c>
      <c r="E15" s="25">
        <v>0</v>
      </c>
      <c r="F15" s="25">
        <v>0</v>
      </c>
      <c r="G15" s="25">
        <v>2</v>
      </c>
      <c r="H15" s="25"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">
        <v>84</v>
      </c>
      <c r="C16" s="26">
        <f t="shared" si="0"/>
        <v>1</v>
      </c>
      <c r="D16" s="25">
        <v>0</v>
      </c>
      <c r="E16" s="25">
        <v>0</v>
      </c>
      <c r="F16" s="25">
        <v>1</v>
      </c>
      <c r="G16" s="25">
        <v>1</v>
      </c>
      <c r="H16" s="25"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">
        <v>76</v>
      </c>
      <c r="C17" s="26">
        <f t="shared" si="0"/>
        <v>1</v>
      </c>
      <c r="D17" s="25">
        <f>'S.'!C9</f>
        <v>0</v>
      </c>
      <c r="E17" s="25">
        <v>0</v>
      </c>
      <c r="F17" s="25">
        <v>1</v>
      </c>
      <c r="G17" s="25">
        <v>0</v>
      </c>
      <c r="H17" s="25">
        <v>4</v>
      </c>
      <c r="I17" s="26">
        <f t="shared" si="1"/>
        <v>0</v>
      </c>
      <c r="J17" s="26">
        <f t="shared" si="2"/>
        <v>-4</v>
      </c>
    </row>
    <row r="18" spans="1:10" ht="30" customHeight="1">
      <c r="A18" s="26">
        <v>7</v>
      </c>
      <c r="B18" s="41" t="s">
        <v>80</v>
      </c>
      <c r="C18" s="26">
        <f t="shared" si="0"/>
        <v>1</v>
      </c>
      <c r="D18" s="25">
        <f>'S.'!C8</f>
        <v>0</v>
      </c>
      <c r="E18" s="25">
        <v>0</v>
      </c>
      <c r="F18" s="25">
        <v>1</v>
      </c>
      <c r="G18" s="25">
        <v>0</v>
      </c>
      <c r="H18" s="25">
        <v>5</v>
      </c>
      <c r="I18" s="26">
        <f t="shared" si="1"/>
        <v>0</v>
      </c>
      <c r="J18" s="26">
        <f t="shared" si="2"/>
        <v>-5</v>
      </c>
    </row>
    <row r="19" spans="1:10" ht="30" customHeight="1">
      <c r="A19" s="26">
        <v>8</v>
      </c>
      <c r="B19" s="41" t="s">
        <v>85</v>
      </c>
      <c r="C19" s="26">
        <f t="shared" si="0"/>
        <v>1</v>
      </c>
      <c r="D19" s="25">
        <f>'S.'!C4</f>
        <v>0</v>
      </c>
      <c r="E19" s="25">
        <v>0</v>
      </c>
      <c r="F19" s="25">
        <v>1</v>
      </c>
      <c r="G19" s="25">
        <v>2</v>
      </c>
      <c r="H19" s="25">
        <v>8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22</v>
      </c>
      <c r="H20" s="3">
        <f>SUM(H12:H19)</f>
        <v>22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SAMAK SPOR </v>
      </c>
      <c r="C5" s="190" t="s">
        <v>75</v>
      </c>
      <c r="D5" s="190"/>
      <c r="E5" s="190"/>
      <c r="F5" s="190"/>
      <c r="G5" s="190"/>
      <c r="H5" s="190"/>
      <c r="I5" s="24">
        <v>2</v>
      </c>
      <c r="J5" s="24">
        <v>1</v>
      </c>
    </row>
    <row r="6" spans="1:10" ht="30" customHeight="1">
      <c r="A6" s="23">
        <v>2</v>
      </c>
      <c r="B6" s="81" t="s">
        <v>72</v>
      </c>
      <c r="C6" s="190" t="s">
        <v>74</v>
      </c>
      <c r="D6" s="190"/>
      <c r="E6" s="190"/>
      <c r="F6" s="190"/>
      <c r="G6" s="190"/>
      <c r="H6" s="190"/>
      <c r="I6" s="24">
        <v>3</v>
      </c>
      <c r="J6" s="24">
        <v>1</v>
      </c>
    </row>
    <row r="7" spans="1:10" ht="30" customHeight="1">
      <c r="A7" s="23">
        <v>3</v>
      </c>
      <c r="B7" s="81" t="s">
        <v>77</v>
      </c>
      <c r="C7" s="190" t="s">
        <v>76</v>
      </c>
      <c r="D7" s="190"/>
      <c r="E7" s="190"/>
      <c r="F7" s="190"/>
      <c r="G7" s="190"/>
      <c r="H7" s="190"/>
      <c r="I7" s="24">
        <v>3</v>
      </c>
      <c r="J7" s="24">
        <v>4</v>
      </c>
    </row>
    <row r="8" spans="1:10" ht="30" customHeight="1">
      <c r="A8" s="23">
        <v>4</v>
      </c>
      <c r="B8" s="81" t="s">
        <v>78</v>
      </c>
      <c r="C8" s="190" t="s">
        <v>73</v>
      </c>
      <c r="D8" s="190"/>
      <c r="E8" s="190"/>
      <c r="F8" s="190"/>
      <c r="G8" s="190"/>
      <c r="H8" s="190"/>
      <c r="I8" s="24">
        <v>9</v>
      </c>
      <c r="J8" s="24">
        <v>2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T!B13</f>
        <v>ŞANLIFIRAT SPOR </v>
      </c>
      <c r="C12" s="26">
        <f aca="true" t="shared" si="0" ref="C12:C19">D12+E12+F12</f>
        <v>2</v>
      </c>
      <c r="D12" s="25">
        <v>2</v>
      </c>
      <c r="E12" s="25">
        <v>0</v>
      </c>
      <c r="F12" s="25">
        <v>0</v>
      </c>
      <c r="G12" s="25">
        <v>13</v>
      </c>
      <c r="H12" s="25">
        <v>2</v>
      </c>
      <c r="I12" s="26">
        <f aca="true" t="shared" si="1" ref="I12:I19">(D12*3)+(E12*1)+(F12*0)</f>
        <v>6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">
        <v>72</v>
      </c>
      <c r="C13" s="26">
        <f t="shared" si="0"/>
        <v>2</v>
      </c>
      <c r="D13" s="25">
        <v>2</v>
      </c>
      <c r="E13" s="25">
        <v>0</v>
      </c>
      <c r="F13" s="25">
        <v>0</v>
      </c>
      <c r="G13" s="25">
        <v>11</v>
      </c>
      <c r="H13" s="25">
        <v>3</v>
      </c>
      <c r="I13" s="26">
        <f t="shared" si="1"/>
        <v>6</v>
      </c>
      <c r="J13" s="26">
        <f t="shared" si="2"/>
        <v>8</v>
      </c>
    </row>
    <row r="14" spans="1:10" ht="30" customHeight="1">
      <c r="A14" s="26">
        <v>3</v>
      </c>
      <c r="B14" s="41" t="s">
        <v>71</v>
      </c>
      <c r="C14" s="26">
        <f t="shared" si="0"/>
        <v>2</v>
      </c>
      <c r="D14" s="25">
        <v>2</v>
      </c>
      <c r="E14" s="25">
        <v>0</v>
      </c>
      <c r="F14" s="25">
        <v>0</v>
      </c>
      <c r="G14" s="25">
        <v>7</v>
      </c>
      <c r="H14" s="25">
        <v>1</v>
      </c>
      <c r="I14" s="26">
        <f t="shared" si="1"/>
        <v>6</v>
      </c>
      <c r="J14" s="26">
        <f t="shared" si="2"/>
        <v>6</v>
      </c>
    </row>
    <row r="15" spans="1:10" ht="30" customHeight="1">
      <c r="A15" s="26">
        <v>4</v>
      </c>
      <c r="B15" s="41" t="s">
        <v>75</v>
      </c>
      <c r="C15" s="26">
        <f t="shared" si="0"/>
        <v>2</v>
      </c>
      <c r="D15" s="25">
        <v>1</v>
      </c>
      <c r="E15" s="25">
        <v>0</v>
      </c>
      <c r="F15" s="25">
        <v>1</v>
      </c>
      <c r="G15" s="25">
        <v>3</v>
      </c>
      <c r="H15" s="25">
        <v>3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">
        <v>76</v>
      </c>
      <c r="C16" s="26">
        <f t="shared" si="0"/>
        <v>2</v>
      </c>
      <c r="D16" s="25">
        <v>1</v>
      </c>
      <c r="E16" s="25">
        <v>0</v>
      </c>
      <c r="F16" s="25">
        <v>1</v>
      </c>
      <c r="G16" s="25">
        <v>4</v>
      </c>
      <c r="H16" s="25">
        <v>7</v>
      </c>
      <c r="I16" s="26">
        <f t="shared" si="1"/>
        <v>3</v>
      </c>
      <c r="J16" s="26">
        <f t="shared" si="2"/>
        <v>-3</v>
      </c>
    </row>
    <row r="17" spans="1:10" ht="30" customHeight="1">
      <c r="A17" s="26">
        <v>6</v>
      </c>
      <c r="B17" s="41" t="s">
        <v>77</v>
      </c>
      <c r="C17" s="26">
        <f t="shared" si="0"/>
        <v>2</v>
      </c>
      <c r="D17" s="25">
        <f>'S.'!F9</f>
        <v>0</v>
      </c>
      <c r="E17" s="25">
        <v>0</v>
      </c>
      <c r="F17" s="25">
        <v>2</v>
      </c>
      <c r="G17" s="25">
        <v>4</v>
      </c>
      <c r="H17" s="25">
        <v>6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">
        <v>74</v>
      </c>
      <c r="C18" s="26">
        <f t="shared" si="0"/>
        <v>2</v>
      </c>
      <c r="D18" s="25">
        <f>'S.'!F5</f>
        <v>0</v>
      </c>
      <c r="E18" s="25">
        <v>0</v>
      </c>
      <c r="F18" s="25">
        <v>2</v>
      </c>
      <c r="G18" s="25">
        <v>1</v>
      </c>
      <c r="H18" s="25">
        <v>8</v>
      </c>
      <c r="I18" s="26">
        <f t="shared" si="1"/>
        <v>0</v>
      </c>
      <c r="J18" s="26">
        <f t="shared" si="2"/>
        <v>-7</v>
      </c>
    </row>
    <row r="19" spans="1:10" ht="30" customHeight="1">
      <c r="A19" s="26">
        <v>8</v>
      </c>
      <c r="B19" s="41" t="s">
        <v>73</v>
      </c>
      <c r="C19" s="26">
        <f t="shared" si="0"/>
        <v>2</v>
      </c>
      <c r="D19" s="25">
        <v>0</v>
      </c>
      <c r="E19" s="25">
        <v>0</v>
      </c>
      <c r="F19" s="25">
        <v>2</v>
      </c>
      <c r="G19" s="25">
        <v>4</v>
      </c>
      <c r="H19" s="25">
        <v>17</v>
      </c>
      <c r="I19" s="26">
        <f t="shared" si="1"/>
        <v>0</v>
      </c>
      <c r="J19" s="26">
        <f t="shared" si="2"/>
        <v>-13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47</v>
      </c>
      <c r="H20" s="3">
        <f>SUM(H12:H19)</f>
        <v>47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">
        <v>80</v>
      </c>
      <c r="C5" s="190" t="s">
        <v>73</v>
      </c>
      <c r="D5" s="190"/>
      <c r="E5" s="190"/>
      <c r="F5" s="190"/>
      <c r="G5" s="190"/>
      <c r="H5" s="190"/>
      <c r="I5" s="24">
        <v>6</v>
      </c>
      <c r="J5" s="24">
        <v>2</v>
      </c>
    </row>
    <row r="6" spans="1:10" ht="30" customHeight="1">
      <c r="A6" s="23">
        <v>2</v>
      </c>
      <c r="B6" s="81" t="s">
        <v>75</v>
      </c>
      <c r="C6" s="190" t="s">
        <v>86</v>
      </c>
      <c r="D6" s="190"/>
      <c r="E6" s="190"/>
      <c r="F6" s="190"/>
      <c r="G6" s="190"/>
      <c r="H6" s="190"/>
      <c r="I6" s="24">
        <v>1</v>
      </c>
      <c r="J6" s="24">
        <v>2</v>
      </c>
    </row>
    <row r="7" spans="1:10" ht="30" customHeight="1">
      <c r="A7" s="23">
        <v>3</v>
      </c>
      <c r="B7" s="81" t="s">
        <v>76</v>
      </c>
      <c r="C7" s="190" t="s">
        <v>71</v>
      </c>
      <c r="D7" s="190"/>
      <c r="E7" s="190"/>
      <c r="F7" s="190"/>
      <c r="G7" s="190"/>
      <c r="H7" s="190"/>
      <c r="I7" s="24">
        <v>0</v>
      </c>
      <c r="J7" s="24">
        <v>1</v>
      </c>
    </row>
    <row r="8" spans="1:10" ht="30" customHeight="1">
      <c r="A8" s="23">
        <v>4</v>
      </c>
      <c r="B8" s="81" t="s">
        <v>77</v>
      </c>
      <c r="C8" s="190" t="str">
        <f>F!L9</f>
        <v>ŞANLIFIRAT SPOR </v>
      </c>
      <c r="D8" s="190"/>
      <c r="E8" s="190"/>
      <c r="F8" s="190"/>
      <c r="G8" s="190"/>
      <c r="H8" s="190"/>
      <c r="I8" s="24">
        <v>0</v>
      </c>
      <c r="J8" s="24">
        <v>4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3</v>
      </c>
      <c r="D12" s="25">
        <v>3</v>
      </c>
      <c r="E12" s="25">
        <v>0</v>
      </c>
      <c r="F12" s="25">
        <v>0</v>
      </c>
      <c r="G12" s="25">
        <v>17</v>
      </c>
      <c r="H12" s="25">
        <v>2</v>
      </c>
      <c r="I12" s="26">
        <f aca="true" t="shared" si="1" ref="I12:I19">(D12*3)+(E12*1)+(F12*0)</f>
        <v>9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">
        <v>72</v>
      </c>
      <c r="C13" s="26">
        <f t="shared" si="0"/>
        <v>3</v>
      </c>
      <c r="D13" s="25">
        <v>3</v>
      </c>
      <c r="E13" s="25">
        <v>0</v>
      </c>
      <c r="F13" s="25">
        <v>0</v>
      </c>
      <c r="G13" s="25">
        <v>13</v>
      </c>
      <c r="H13" s="25">
        <v>4</v>
      </c>
      <c r="I13" s="26">
        <f t="shared" si="1"/>
        <v>9</v>
      </c>
      <c r="J13" s="26">
        <f t="shared" si="2"/>
        <v>9</v>
      </c>
    </row>
    <row r="14" spans="1:10" ht="30" customHeight="1">
      <c r="A14" s="26">
        <v>3</v>
      </c>
      <c r="B14" s="41" t="s">
        <v>71</v>
      </c>
      <c r="C14" s="26">
        <f t="shared" si="0"/>
        <v>3</v>
      </c>
      <c r="D14" s="25">
        <v>3</v>
      </c>
      <c r="E14" s="25">
        <v>0</v>
      </c>
      <c r="F14" s="25">
        <v>0</v>
      </c>
      <c r="G14" s="25">
        <v>8</v>
      </c>
      <c r="H14" s="25">
        <v>1</v>
      </c>
      <c r="I14" s="26">
        <f t="shared" si="1"/>
        <v>9</v>
      </c>
      <c r="J14" s="26">
        <f t="shared" si="2"/>
        <v>7</v>
      </c>
    </row>
    <row r="15" spans="1:10" ht="30" customHeight="1">
      <c r="A15" s="26">
        <v>4</v>
      </c>
      <c r="B15" s="41" t="s">
        <v>75</v>
      </c>
      <c r="C15" s="26">
        <v>3</v>
      </c>
      <c r="D15" s="25">
        <v>1</v>
      </c>
      <c r="E15" s="25">
        <v>0</v>
      </c>
      <c r="F15" s="25">
        <v>2</v>
      </c>
      <c r="G15" s="25">
        <v>4</v>
      </c>
      <c r="H15" s="25">
        <v>5</v>
      </c>
      <c r="I15" s="26">
        <f t="shared" si="1"/>
        <v>3</v>
      </c>
      <c r="J15" s="26">
        <f t="shared" si="2"/>
        <v>-1</v>
      </c>
    </row>
    <row r="16" spans="1:10" ht="30" customHeight="1">
      <c r="A16" s="26">
        <v>5</v>
      </c>
      <c r="B16" s="41" t="s">
        <v>74</v>
      </c>
      <c r="C16" s="26">
        <f t="shared" si="0"/>
        <v>3</v>
      </c>
      <c r="D16" s="25">
        <v>1</v>
      </c>
      <c r="E16" s="25">
        <v>0</v>
      </c>
      <c r="F16" s="25">
        <v>2</v>
      </c>
      <c r="G16" s="25">
        <v>7</v>
      </c>
      <c r="H16" s="25">
        <v>10</v>
      </c>
      <c r="I16" s="26">
        <f t="shared" si="1"/>
        <v>3</v>
      </c>
      <c r="J16" s="26">
        <f t="shared" si="2"/>
        <v>-3</v>
      </c>
    </row>
    <row r="17" spans="1:10" ht="30" customHeight="1">
      <c r="A17" s="26">
        <v>6</v>
      </c>
      <c r="B17" s="41" t="s">
        <v>76</v>
      </c>
      <c r="C17" s="26">
        <f t="shared" si="0"/>
        <v>3</v>
      </c>
      <c r="D17" s="25">
        <v>1</v>
      </c>
      <c r="E17" s="25">
        <v>0</v>
      </c>
      <c r="F17" s="25">
        <v>2</v>
      </c>
      <c r="G17" s="25">
        <v>4</v>
      </c>
      <c r="H17" s="25">
        <v>8</v>
      </c>
      <c r="I17" s="26">
        <f t="shared" si="1"/>
        <v>3</v>
      </c>
      <c r="J17" s="26">
        <f t="shared" si="2"/>
        <v>-4</v>
      </c>
    </row>
    <row r="18" spans="1:10" ht="30" customHeight="1">
      <c r="A18" s="26">
        <v>7</v>
      </c>
      <c r="B18" s="41" t="s">
        <v>77</v>
      </c>
      <c r="C18" s="26">
        <f t="shared" si="0"/>
        <v>3</v>
      </c>
      <c r="D18" s="25">
        <f>'S.'!I8</f>
        <v>0</v>
      </c>
      <c r="E18" s="25">
        <v>0</v>
      </c>
      <c r="F18" s="25">
        <v>3</v>
      </c>
      <c r="G18" s="25">
        <v>4</v>
      </c>
      <c r="H18" s="25">
        <v>10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">
        <v>87</v>
      </c>
      <c r="C19" s="26">
        <f t="shared" si="0"/>
        <v>3</v>
      </c>
      <c r="D19" s="25">
        <f>'S.'!I7</f>
        <v>0</v>
      </c>
      <c r="E19" s="25">
        <v>0</v>
      </c>
      <c r="F19" s="25">
        <v>3</v>
      </c>
      <c r="G19" s="25">
        <v>6</v>
      </c>
      <c r="H19" s="25">
        <v>23</v>
      </c>
      <c r="I19" s="26">
        <f t="shared" si="1"/>
        <v>0</v>
      </c>
      <c r="J19" s="26">
        <f t="shared" si="2"/>
        <v>-17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63</v>
      </c>
      <c r="H20" s="3">
        <f>SUM(H12:H19)</f>
        <v>63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3">
      <selection activeCell="I19" sqref="I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tr">
        <f>T!A1</f>
        <v>2021-2022 FUTBOL SEZONU BOZOVA BLD.2.AMATÖR D GRUBU FİKSTÜRÜ 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">
        <v>71</v>
      </c>
      <c r="C5" s="190" t="s">
        <v>84</v>
      </c>
      <c r="D5" s="190"/>
      <c r="E5" s="190"/>
      <c r="F5" s="190"/>
      <c r="G5" s="190"/>
      <c r="H5" s="190"/>
      <c r="I5" s="24">
        <v>7</v>
      </c>
      <c r="J5" s="24">
        <v>0</v>
      </c>
    </row>
    <row r="6" spans="1:10" ht="30" customHeight="1">
      <c r="A6" s="23">
        <v>2</v>
      </c>
      <c r="B6" s="81" t="s">
        <v>88</v>
      </c>
      <c r="C6" s="190" t="s">
        <v>76</v>
      </c>
      <c r="D6" s="190"/>
      <c r="E6" s="190"/>
      <c r="F6" s="190"/>
      <c r="G6" s="190"/>
      <c r="H6" s="190"/>
      <c r="I6" s="24">
        <v>1</v>
      </c>
      <c r="J6" s="24">
        <v>2</v>
      </c>
    </row>
    <row r="7" spans="1:10" ht="30" customHeight="1">
      <c r="A7" s="23">
        <v>3</v>
      </c>
      <c r="B7" s="81" t="s">
        <v>73</v>
      </c>
      <c r="C7" s="190" t="s">
        <v>75</v>
      </c>
      <c r="D7" s="190"/>
      <c r="E7" s="190"/>
      <c r="F7" s="190"/>
      <c r="G7" s="190"/>
      <c r="H7" s="190"/>
      <c r="I7" s="24">
        <v>4</v>
      </c>
      <c r="J7" s="24">
        <v>7</v>
      </c>
    </row>
    <row r="8" spans="1:10" ht="30" customHeight="1">
      <c r="A8" s="23">
        <v>4</v>
      </c>
      <c r="B8" s="81" t="s">
        <v>78</v>
      </c>
      <c r="C8" s="190" t="s">
        <v>74</v>
      </c>
      <c r="D8" s="190"/>
      <c r="E8" s="190"/>
      <c r="F8" s="190"/>
      <c r="G8" s="190"/>
      <c r="H8" s="190"/>
      <c r="I8" s="24">
        <v>4</v>
      </c>
      <c r="J8" s="24">
        <f>F!D17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">
        <v>78</v>
      </c>
      <c r="C12" s="26">
        <f aca="true" t="shared" si="0" ref="C12:C19">D12+E12+F12</f>
        <v>4</v>
      </c>
      <c r="D12" s="25">
        <v>4</v>
      </c>
      <c r="E12" s="25">
        <v>0</v>
      </c>
      <c r="F12" s="25">
        <v>0</v>
      </c>
      <c r="G12" s="25">
        <v>21</v>
      </c>
      <c r="H12" s="25">
        <v>2</v>
      </c>
      <c r="I12" s="26">
        <f aca="true" t="shared" si="1" ref="I12:I19">(D12*3)+(E12*1)+(F12*0)</f>
        <v>12</v>
      </c>
      <c r="J12" s="26">
        <f aca="true" t="shared" si="2" ref="J12:J19">G12-H12</f>
        <v>19</v>
      </c>
    </row>
    <row r="13" spans="1:10" ht="30" customHeight="1">
      <c r="A13" s="26">
        <v>2</v>
      </c>
      <c r="B13" s="41" t="s">
        <v>71</v>
      </c>
      <c r="C13" s="26">
        <f t="shared" si="0"/>
        <v>4</v>
      </c>
      <c r="D13" s="25">
        <v>4</v>
      </c>
      <c r="E13" s="25">
        <v>0</v>
      </c>
      <c r="F13" s="25">
        <v>0</v>
      </c>
      <c r="G13" s="25">
        <v>15</v>
      </c>
      <c r="H13" s="25">
        <v>1</v>
      </c>
      <c r="I13" s="26">
        <f t="shared" si="1"/>
        <v>12</v>
      </c>
      <c r="J13" s="26">
        <f t="shared" si="2"/>
        <v>14</v>
      </c>
    </row>
    <row r="14" spans="1:10" ht="30" customHeight="1">
      <c r="A14" s="26">
        <v>3</v>
      </c>
      <c r="B14" s="41" t="s">
        <v>72</v>
      </c>
      <c r="C14" s="26">
        <f t="shared" si="0"/>
        <v>4</v>
      </c>
      <c r="D14" s="25">
        <v>3</v>
      </c>
      <c r="E14" s="25">
        <v>0</v>
      </c>
      <c r="F14" s="25">
        <v>1</v>
      </c>
      <c r="G14" s="25">
        <v>14</v>
      </c>
      <c r="H14" s="25">
        <v>6</v>
      </c>
      <c r="I14" s="26">
        <f t="shared" si="1"/>
        <v>9</v>
      </c>
      <c r="J14" s="26">
        <f t="shared" si="2"/>
        <v>8</v>
      </c>
    </row>
    <row r="15" spans="1:10" ht="30" customHeight="1">
      <c r="A15" s="26">
        <v>4</v>
      </c>
      <c r="B15" s="41" t="s">
        <v>75</v>
      </c>
      <c r="C15" s="26">
        <f t="shared" si="0"/>
        <v>4</v>
      </c>
      <c r="D15" s="25">
        <v>2</v>
      </c>
      <c r="E15" s="25">
        <v>0</v>
      </c>
      <c r="F15" s="25">
        <v>2</v>
      </c>
      <c r="G15" s="25">
        <v>11</v>
      </c>
      <c r="H15" s="25">
        <v>9</v>
      </c>
      <c r="I15" s="26">
        <f t="shared" si="1"/>
        <v>6</v>
      </c>
      <c r="J15" s="26">
        <f t="shared" si="2"/>
        <v>2</v>
      </c>
    </row>
    <row r="16" spans="1:10" ht="30" customHeight="1">
      <c r="A16" s="26">
        <v>5</v>
      </c>
      <c r="B16" s="41" t="s">
        <v>76</v>
      </c>
      <c r="C16" s="26">
        <f t="shared" si="0"/>
        <v>4</v>
      </c>
      <c r="D16" s="25">
        <v>2</v>
      </c>
      <c r="E16" s="25">
        <v>0</v>
      </c>
      <c r="F16" s="25">
        <v>2</v>
      </c>
      <c r="G16" s="25">
        <v>6</v>
      </c>
      <c r="H16" s="25">
        <v>9</v>
      </c>
      <c r="I16" s="26">
        <f t="shared" si="1"/>
        <v>6</v>
      </c>
      <c r="J16" s="26">
        <f t="shared" si="2"/>
        <v>-3</v>
      </c>
    </row>
    <row r="17" spans="1:10" ht="30" customHeight="1">
      <c r="A17" s="26">
        <v>6</v>
      </c>
      <c r="B17" s="41" t="s">
        <v>74</v>
      </c>
      <c r="C17" s="26">
        <f t="shared" si="0"/>
        <v>4</v>
      </c>
      <c r="D17" s="25">
        <v>1</v>
      </c>
      <c r="E17" s="25">
        <v>0</v>
      </c>
      <c r="F17" s="25">
        <v>3</v>
      </c>
      <c r="G17" s="25">
        <v>7</v>
      </c>
      <c r="H17" s="25">
        <v>14</v>
      </c>
      <c r="I17" s="26">
        <f t="shared" si="1"/>
        <v>3</v>
      </c>
      <c r="J17" s="26">
        <f t="shared" si="2"/>
        <v>-7</v>
      </c>
    </row>
    <row r="18" spans="1:10" ht="30" customHeight="1">
      <c r="A18" s="26">
        <v>7</v>
      </c>
      <c r="B18" s="41" t="s">
        <v>77</v>
      </c>
      <c r="C18" s="26">
        <f t="shared" si="0"/>
        <v>4</v>
      </c>
      <c r="D18" s="25">
        <v>0</v>
      </c>
      <c r="E18" s="25">
        <v>0</v>
      </c>
      <c r="F18" s="25">
        <v>4</v>
      </c>
      <c r="G18" s="25">
        <v>4</v>
      </c>
      <c r="H18" s="25">
        <v>17</v>
      </c>
      <c r="I18" s="26">
        <f t="shared" si="1"/>
        <v>0</v>
      </c>
      <c r="J18" s="26">
        <f t="shared" si="2"/>
        <v>-13</v>
      </c>
    </row>
    <row r="19" spans="1:10" ht="30" customHeight="1">
      <c r="A19" s="26">
        <v>8</v>
      </c>
      <c r="B19" s="41" t="s">
        <v>89</v>
      </c>
      <c r="C19" s="26">
        <f t="shared" si="0"/>
        <v>4</v>
      </c>
      <c r="D19" s="25">
        <f>'S.'!L5</f>
        <v>0</v>
      </c>
      <c r="E19" s="25">
        <v>0</v>
      </c>
      <c r="F19" s="25">
        <v>4</v>
      </c>
      <c r="G19" s="25">
        <v>10</v>
      </c>
      <c r="H19" s="25">
        <v>30</v>
      </c>
      <c r="I19" s="26">
        <f t="shared" si="1"/>
        <v>0</v>
      </c>
      <c r="J19" s="26">
        <f t="shared" si="2"/>
        <v>-20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88</v>
      </c>
      <c r="H20" s="3">
        <f>SUM(H12:H19)</f>
        <v>88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Windows Kullanıcısı</cp:lastModifiedBy>
  <cp:lastPrinted>2015-09-08T13:01:14Z</cp:lastPrinted>
  <dcterms:created xsi:type="dcterms:W3CDTF">2001-11-28T10:13:16Z</dcterms:created>
  <dcterms:modified xsi:type="dcterms:W3CDTF">2022-04-25T10:11:05Z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